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ocuments\Астрал\"/>
    </mc:Choice>
  </mc:AlternateContent>
  <xr:revisionPtr revIDLastSave="0" documentId="13_ncr:1_{5E70E324-A0BD-4DA9-9E42-DDEB08E6E571}" xr6:coauthVersionLast="47" xr6:coauthVersionMax="47" xr10:uidLastSave="{00000000-0000-0000-0000-000000000000}"/>
  <bookViews>
    <workbookView xWindow="-120" yWindow="-120" windowWidth="29040" windowHeight="15840" tabRatio="925" activeTab="1" xr2:uid="{00000000-000D-0000-FFFF-FFFF00000000}"/>
  </bookViews>
  <sheets>
    <sheet name="6 спец." sheetId="17" r:id="rId1"/>
    <sheet name="6 спец обр" sheetId="18" r:id="rId2"/>
    <sheet name="Система" sheetId="24" state="hidden" r:id="rId3"/>
    <sheet name="System" sheetId="2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63" i="17" l="1"/>
  <c r="AH1020" i="25" l="1"/>
  <c r="U53" i="25"/>
  <c r="AD50" i="25"/>
  <c r="AC50" i="25"/>
  <c r="AB50" i="25"/>
  <c r="AA50" i="25"/>
  <c r="Z50" i="25"/>
  <c r="AD49" i="25"/>
  <c r="AC49" i="25"/>
  <c r="AB49" i="25"/>
  <c r="AA49" i="25"/>
  <c r="Z49" i="25"/>
  <c r="AD48" i="25"/>
  <c r="AC48" i="25"/>
  <c r="AB48" i="25"/>
  <c r="AA48" i="25"/>
  <c r="Z48" i="25"/>
  <c r="AD47" i="25"/>
  <c r="AC47" i="25"/>
  <c r="AB47" i="25"/>
  <c r="AA47" i="25"/>
  <c r="Z47" i="25"/>
  <c r="AD46" i="25"/>
  <c r="AC46" i="25"/>
  <c r="AB46" i="25"/>
  <c r="AA46" i="25"/>
  <c r="Z46" i="25"/>
  <c r="AD45" i="25"/>
  <c r="AC45" i="25"/>
  <c r="AB45" i="25"/>
  <c r="AA45" i="25"/>
  <c r="Z45" i="25"/>
  <c r="Y45" i="25" s="1"/>
  <c r="X45" i="25" s="1"/>
  <c r="AD44" i="25"/>
  <c r="AC44" i="25"/>
  <c r="AB44" i="25"/>
  <c r="AA44" i="25"/>
  <c r="Z44" i="25"/>
  <c r="AD43" i="25"/>
  <c r="AC43" i="25"/>
  <c r="AB43" i="25"/>
  <c r="AA43" i="25"/>
  <c r="Z43" i="25"/>
  <c r="AD42" i="25"/>
  <c r="AC42" i="25"/>
  <c r="AB42" i="25"/>
  <c r="AA42" i="25"/>
  <c r="Z42" i="25"/>
  <c r="AD41" i="25"/>
  <c r="AC41" i="25"/>
  <c r="AB41" i="25"/>
  <c r="AA41" i="25"/>
  <c r="Z41" i="25"/>
  <c r="AD40" i="25"/>
  <c r="AC40" i="25"/>
  <c r="AB40" i="25"/>
  <c r="AA40" i="25"/>
  <c r="Z40" i="25"/>
  <c r="AD39" i="25"/>
  <c r="AC39" i="25"/>
  <c r="AB39" i="25"/>
  <c r="AA39" i="25"/>
  <c r="Z39" i="25"/>
  <c r="AD38" i="25"/>
  <c r="AC38" i="25"/>
  <c r="AB38" i="25"/>
  <c r="AA38" i="25"/>
  <c r="Z38" i="25"/>
  <c r="AD37" i="25"/>
  <c r="AC37" i="25"/>
  <c r="AB37" i="25"/>
  <c r="AA37" i="25"/>
  <c r="Z37" i="25"/>
  <c r="Y37" i="25" s="1"/>
  <c r="X37" i="25" s="1"/>
  <c r="AD36" i="25"/>
  <c r="AC36" i="25"/>
  <c r="AB36" i="25"/>
  <c r="AA36" i="25"/>
  <c r="Z36" i="25"/>
  <c r="AD35" i="25"/>
  <c r="AC35" i="25"/>
  <c r="AB35" i="25"/>
  <c r="AA35" i="25"/>
  <c r="Z35" i="25"/>
  <c r="AD34" i="25"/>
  <c r="AC34" i="25"/>
  <c r="AB34" i="25"/>
  <c r="AA34" i="25"/>
  <c r="Z34" i="25"/>
  <c r="AD33" i="25"/>
  <c r="AC33" i="25"/>
  <c r="AB33" i="25"/>
  <c r="AA33" i="25"/>
  <c r="Z33" i="25"/>
  <c r="AD32" i="25"/>
  <c r="AC32" i="25"/>
  <c r="AB32" i="25"/>
  <c r="AA32" i="25"/>
  <c r="Z32" i="25"/>
  <c r="O32" i="25"/>
  <c r="N32" i="25"/>
  <c r="E32" i="25"/>
  <c r="D32" i="25"/>
  <c r="C32" i="25"/>
  <c r="B32" i="25"/>
  <c r="J32" i="25" s="1"/>
  <c r="M32" i="25" s="1"/>
  <c r="AD31" i="25"/>
  <c r="AC31" i="25"/>
  <c r="AB31" i="25"/>
  <c r="AA31" i="25"/>
  <c r="Z31" i="25"/>
  <c r="O31" i="25"/>
  <c r="N31" i="25"/>
  <c r="E31" i="25"/>
  <c r="D31" i="25"/>
  <c r="C31" i="25"/>
  <c r="B31" i="25"/>
  <c r="F31" i="25" s="1"/>
  <c r="AD30" i="25"/>
  <c r="AC30" i="25"/>
  <c r="AB30" i="25"/>
  <c r="AA30" i="25"/>
  <c r="Z30" i="25"/>
  <c r="O30" i="25"/>
  <c r="N30" i="25"/>
  <c r="E30" i="25"/>
  <c r="D30" i="25"/>
  <c r="M30" i="25" s="1"/>
  <c r="C30" i="25"/>
  <c r="B30" i="25"/>
  <c r="J30" i="25" s="1"/>
  <c r="AD29" i="25"/>
  <c r="AC29" i="25"/>
  <c r="AB29" i="25"/>
  <c r="AA29" i="25"/>
  <c r="Z29" i="25"/>
  <c r="O29" i="25"/>
  <c r="N29" i="25"/>
  <c r="E29" i="25"/>
  <c r="D29" i="25"/>
  <c r="C29" i="25"/>
  <c r="B29" i="25"/>
  <c r="F29" i="25" s="1"/>
  <c r="AD28" i="25"/>
  <c r="AC28" i="25"/>
  <c r="AB28" i="25"/>
  <c r="AA28" i="25"/>
  <c r="Z28" i="25"/>
  <c r="O28" i="25"/>
  <c r="N28" i="25"/>
  <c r="E28" i="25"/>
  <c r="D28" i="25"/>
  <c r="M28" i="25" s="1"/>
  <c r="C28" i="25"/>
  <c r="B28" i="25"/>
  <c r="J28" i="25" s="1"/>
  <c r="AD27" i="25"/>
  <c r="AC27" i="25"/>
  <c r="AB27" i="25"/>
  <c r="AA27" i="25"/>
  <c r="Y27" i="25" s="1"/>
  <c r="X27" i="25" s="1"/>
  <c r="Z27" i="25"/>
  <c r="O27" i="25"/>
  <c r="N27" i="25"/>
  <c r="E27" i="25"/>
  <c r="D27" i="25"/>
  <c r="C27" i="25"/>
  <c r="B27" i="25"/>
  <c r="J27" i="25" s="1"/>
  <c r="AF26" i="25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F37" i="25" s="1"/>
  <c r="AF38" i="25" s="1"/>
  <c r="AF39" i="25" s="1"/>
  <c r="AF40" i="25" s="1"/>
  <c r="AF41" i="25" s="1"/>
  <c r="AF42" i="25" s="1"/>
  <c r="AF43" i="25" s="1"/>
  <c r="AF44" i="25" s="1"/>
  <c r="AF45" i="25" s="1"/>
  <c r="AF46" i="25" s="1"/>
  <c r="AF47" i="25" s="1"/>
  <c r="AF48" i="25" s="1"/>
  <c r="AF49" i="25" s="1"/>
  <c r="AF50" i="25" s="1"/>
  <c r="AD26" i="25"/>
  <c r="AC26" i="25"/>
  <c r="AB26" i="25"/>
  <c r="AA26" i="25"/>
  <c r="Z26" i="25"/>
  <c r="O26" i="25"/>
  <c r="N26" i="25"/>
  <c r="E26" i="25"/>
  <c r="D26" i="25"/>
  <c r="C26" i="25"/>
  <c r="B26" i="25"/>
  <c r="J26" i="25" s="1"/>
  <c r="AD25" i="25"/>
  <c r="AC25" i="25"/>
  <c r="AB25" i="25"/>
  <c r="AA25" i="25"/>
  <c r="Z25" i="25"/>
  <c r="O25" i="25"/>
  <c r="N25" i="25"/>
  <c r="E25" i="25"/>
  <c r="D25" i="25"/>
  <c r="C25" i="25"/>
  <c r="B25" i="25"/>
  <c r="J25" i="25" s="1"/>
  <c r="AD24" i="25"/>
  <c r="AC24" i="25"/>
  <c r="AB24" i="25"/>
  <c r="AA24" i="25"/>
  <c r="Z24" i="25"/>
  <c r="O24" i="25"/>
  <c r="N24" i="25"/>
  <c r="E24" i="25"/>
  <c r="D24" i="25"/>
  <c r="C24" i="25"/>
  <c r="B24" i="25"/>
  <c r="J24" i="25" s="1"/>
  <c r="AD23" i="25"/>
  <c r="AC23" i="25"/>
  <c r="AB23" i="25"/>
  <c r="AA23" i="25"/>
  <c r="Z23" i="25"/>
  <c r="O23" i="25"/>
  <c r="N23" i="25"/>
  <c r="E23" i="25"/>
  <c r="D23" i="25"/>
  <c r="C23" i="25"/>
  <c r="B23" i="25"/>
  <c r="J23" i="25" s="1"/>
  <c r="AD22" i="25"/>
  <c r="AC22" i="25"/>
  <c r="AB22" i="25"/>
  <c r="AA22" i="25"/>
  <c r="Z22" i="25"/>
  <c r="O22" i="25"/>
  <c r="N22" i="25"/>
  <c r="E22" i="25"/>
  <c r="D22" i="25"/>
  <c r="C22" i="25"/>
  <c r="B22" i="25"/>
  <c r="J22" i="25" s="1"/>
  <c r="AD21" i="25"/>
  <c r="AC21" i="25"/>
  <c r="AB21" i="25"/>
  <c r="AA21" i="25"/>
  <c r="Z21" i="25"/>
  <c r="O21" i="25"/>
  <c r="N21" i="25"/>
  <c r="E21" i="25"/>
  <c r="D21" i="25"/>
  <c r="M21" i="25" s="1"/>
  <c r="C21" i="25"/>
  <c r="B21" i="25"/>
  <c r="J21" i="25" s="1"/>
  <c r="AD20" i="25"/>
  <c r="AC20" i="25"/>
  <c r="AB20" i="25"/>
  <c r="AA20" i="25"/>
  <c r="Z20" i="25"/>
  <c r="O20" i="25"/>
  <c r="N20" i="25"/>
  <c r="E20" i="25"/>
  <c r="D20" i="25"/>
  <c r="M20" i="25" s="1"/>
  <c r="C20" i="25"/>
  <c r="B20" i="25"/>
  <c r="J20" i="25" s="1"/>
  <c r="AD19" i="25"/>
  <c r="AC19" i="25"/>
  <c r="AB19" i="25"/>
  <c r="AA19" i="25"/>
  <c r="Z19" i="25"/>
  <c r="O19" i="25"/>
  <c r="N19" i="25"/>
  <c r="E19" i="25"/>
  <c r="D19" i="25"/>
  <c r="C19" i="25"/>
  <c r="B19" i="25"/>
  <c r="J19" i="25" s="1"/>
  <c r="AD18" i="25"/>
  <c r="AC18" i="25"/>
  <c r="AB18" i="25"/>
  <c r="AA18" i="25"/>
  <c r="Z18" i="25"/>
  <c r="O18" i="25"/>
  <c r="N18" i="25"/>
  <c r="E18" i="25"/>
  <c r="D18" i="25"/>
  <c r="C18" i="25"/>
  <c r="B18" i="25"/>
  <c r="J18" i="25" s="1"/>
  <c r="M18" i="25" s="1"/>
  <c r="AD17" i="25"/>
  <c r="AC17" i="25"/>
  <c r="AB17" i="25"/>
  <c r="AA17" i="25"/>
  <c r="Z17" i="25"/>
  <c r="O17" i="25"/>
  <c r="N17" i="25"/>
  <c r="E17" i="25"/>
  <c r="D17" i="25"/>
  <c r="C17" i="25"/>
  <c r="B17" i="25"/>
  <c r="J17" i="25" s="1"/>
  <c r="AD16" i="25"/>
  <c r="AC16" i="25"/>
  <c r="AB16" i="25"/>
  <c r="AA16" i="25"/>
  <c r="Z16" i="25"/>
  <c r="O16" i="25"/>
  <c r="N16" i="25"/>
  <c r="E16" i="25"/>
  <c r="D16" i="25"/>
  <c r="C16" i="25"/>
  <c r="B16" i="25"/>
  <c r="J16" i="25" s="1"/>
  <c r="AD15" i="25"/>
  <c r="AC15" i="25"/>
  <c r="AB15" i="25"/>
  <c r="AA15" i="25"/>
  <c r="Z15" i="25"/>
  <c r="O15" i="25"/>
  <c r="N15" i="25"/>
  <c r="E15" i="25"/>
  <c r="D15" i="25"/>
  <c r="C15" i="25"/>
  <c r="B15" i="25"/>
  <c r="J15" i="25" s="1"/>
  <c r="AD14" i="25"/>
  <c r="AC14" i="25"/>
  <c r="AB14" i="25"/>
  <c r="AA14" i="25"/>
  <c r="Z14" i="25"/>
  <c r="O14" i="25"/>
  <c r="N14" i="25"/>
  <c r="E14" i="25"/>
  <c r="D14" i="25"/>
  <c r="C14" i="25"/>
  <c r="B14" i="25"/>
  <c r="J14" i="25" s="1"/>
  <c r="AD13" i="25"/>
  <c r="AC13" i="25"/>
  <c r="AB13" i="25"/>
  <c r="AA13" i="25"/>
  <c r="Z13" i="25"/>
  <c r="O13" i="25"/>
  <c r="N13" i="25"/>
  <c r="E13" i="25"/>
  <c r="D13" i="25"/>
  <c r="C13" i="25"/>
  <c r="B13" i="25"/>
  <c r="J13" i="25" s="1"/>
  <c r="AD12" i="25"/>
  <c r="AC12" i="25"/>
  <c r="AB12" i="25"/>
  <c r="AA12" i="25"/>
  <c r="Z12" i="25"/>
  <c r="O12" i="25"/>
  <c r="N12" i="25"/>
  <c r="E12" i="25"/>
  <c r="D12" i="25"/>
  <c r="C12" i="25"/>
  <c r="B12" i="25"/>
  <c r="J12" i="25" s="1"/>
  <c r="AD11" i="25"/>
  <c r="AC11" i="25"/>
  <c r="AB11" i="25"/>
  <c r="AA11" i="25"/>
  <c r="Z11" i="25"/>
  <c r="O11" i="25"/>
  <c r="N11" i="25"/>
  <c r="E11" i="25"/>
  <c r="D11" i="25"/>
  <c r="C11" i="25"/>
  <c r="B11" i="25"/>
  <c r="J11" i="25" s="1"/>
  <c r="AD10" i="25"/>
  <c r="AC10" i="25"/>
  <c r="AB10" i="25"/>
  <c r="AA10" i="25"/>
  <c r="Z10" i="25"/>
  <c r="O10" i="25"/>
  <c r="N10" i="25"/>
  <c r="E10" i="25"/>
  <c r="D10" i="25"/>
  <c r="C10" i="25"/>
  <c r="B10" i="25"/>
  <c r="J10" i="25" s="1"/>
  <c r="M10" i="25" s="1"/>
  <c r="AD9" i="25"/>
  <c r="AC9" i="25"/>
  <c r="AB9" i="25"/>
  <c r="AA9" i="25"/>
  <c r="Z9" i="25"/>
  <c r="Y9" i="25" s="1"/>
  <c r="X9" i="25" s="1"/>
  <c r="O9" i="25"/>
  <c r="N9" i="25"/>
  <c r="E9" i="25"/>
  <c r="D9" i="25"/>
  <c r="C9" i="25"/>
  <c r="B9" i="25"/>
  <c r="J9" i="25" s="1"/>
  <c r="AD8" i="25"/>
  <c r="AC8" i="25"/>
  <c r="AB8" i="25"/>
  <c r="AA8" i="25"/>
  <c r="Z8" i="25"/>
  <c r="O8" i="25"/>
  <c r="N8" i="25"/>
  <c r="E8" i="25"/>
  <c r="D8" i="25"/>
  <c r="C8" i="25"/>
  <c r="B8" i="25"/>
  <c r="J8" i="25" s="1"/>
  <c r="AD7" i="25"/>
  <c r="AC7" i="25"/>
  <c r="AB7" i="25"/>
  <c r="AA7" i="25"/>
  <c r="Z7" i="25"/>
  <c r="O7" i="25"/>
  <c r="N7" i="25"/>
  <c r="E7" i="25"/>
  <c r="D7" i="25"/>
  <c r="C7" i="25"/>
  <c r="B7" i="25"/>
  <c r="J7" i="25" s="1"/>
  <c r="M7" i="25" s="1"/>
  <c r="AD6" i="25"/>
  <c r="AC6" i="25"/>
  <c r="AB6" i="25"/>
  <c r="AA6" i="25"/>
  <c r="Z6" i="25"/>
  <c r="O6" i="25"/>
  <c r="N6" i="25"/>
  <c r="E6" i="25"/>
  <c r="D6" i="25"/>
  <c r="C6" i="25"/>
  <c r="B6" i="25"/>
  <c r="J6" i="25" s="1"/>
  <c r="AD5" i="25"/>
  <c r="AC5" i="25"/>
  <c r="AB5" i="25"/>
  <c r="AA5" i="25"/>
  <c r="Z5" i="25"/>
  <c r="U5" i="25"/>
  <c r="O5" i="25"/>
  <c r="N5" i="25"/>
  <c r="E5" i="25"/>
  <c r="D5" i="25"/>
  <c r="C5" i="25"/>
  <c r="B5" i="25"/>
  <c r="J5" i="25" s="1"/>
  <c r="M5" i="25" s="1"/>
  <c r="AE4" i="25"/>
  <c r="AD4" i="25"/>
  <c r="AC4" i="25"/>
  <c r="AB4" i="25"/>
  <c r="AA4" i="25"/>
  <c r="Z4" i="25"/>
  <c r="U4" i="25"/>
  <c r="O4" i="25"/>
  <c r="N4" i="25"/>
  <c r="E4" i="25"/>
  <c r="D4" i="25"/>
  <c r="M4" i="25" s="1"/>
  <c r="C4" i="25"/>
  <c r="B4" i="25"/>
  <c r="J4" i="25" s="1"/>
  <c r="AD3" i="25"/>
  <c r="AC3" i="25"/>
  <c r="AB3" i="25"/>
  <c r="AA3" i="25"/>
  <c r="Z3" i="25"/>
  <c r="U3" i="25"/>
  <c r="O3" i="25"/>
  <c r="N3" i="25"/>
  <c r="E3" i="25"/>
  <c r="D3" i="25"/>
  <c r="C3" i="25"/>
  <c r="B3" i="25"/>
  <c r="J3" i="25" s="1"/>
  <c r="AD2" i="25"/>
  <c r="AC2" i="25"/>
  <c r="AB2" i="25"/>
  <c r="AA2" i="25"/>
  <c r="Y2" i="25" s="1"/>
  <c r="X2" i="25" s="1"/>
  <c r="Z2" i="25"/>
  <c r="U2" i="25"/>
  <c r="O2" i="25"/>
  <c r="N2" i="25"/>
  <c r="E2" i="25"/>
  <c r="D2" i="25"/>
  <c r="C2" i="25"/>
  <c r="B2" i="25"/>
  <c r="AE1" i="25"/>
  <c r="AD1" i="25"/>
  <c r="AC1" i="25"/>
  <c r="AB1" i="25"/>
  <c r="AA1" i="25"/>
  <c r="Z1" i="25"/>
  <c r="T1" i="25"/>
  <c r="S1" i="25"/>
  <c r="R1" i="25"/>
  <c r="R44" i="18"/>
  <c r="AH1019" i="25"/>
  <c r="AH1200" i="25"/>
  <c r="Y14" i="25" l="1"/>
  <c r="X14" i="25" s="1"/>
  <c r="Y20" i="25"/>
  <c r="X20" i="25" s="1"/>
  <c r="M25" i="25"/>
  <c r="Y1" i="25"/>
  <c r="X1" i="25" s="1"/>
  <c r="Y12" i="25"/>
  <c r="X12" i="25" s="1"/>
  <c r="Y5" i="25"/>
  <c r="X5" i="25" s="1"/>
  <c r="Y31" i="25"/>
  <c r="X31" i="25" s="1"/>
  <c r="Y33" i="25"/>
  <c r="X33" i="25" s="1"/>
  <c r="Y41" i="25"/>
  <c r="X41" i="25" s="1"/>
  <c r="Y16" i="25"/>
  <c r="X16" i="25" s="1"/>
  <c r="Y24" i="25"/>
  <c r="X24" i="25" s="1"/>
  <c r="Y13" i="25"/>
  <c r="X13" i="25" s="1"/>
  <c r="Y8" i="25"/>
  <c r="X8" i="25" s="1"/>
  <c r="Y15" i="25"/>
  <c r="X15" i="25" s="1"/>
  <c r="Y23" i="25"/>
  <c r="X23" i="25" s="1"/>
  <c r="Y30" i="25"/>
  <c r="X30" i="25" s="1"/>
  <c r="Y34" i="25"/>
  <c r="X34" i="25" s="1"/>
  <c r="Y38" i="25"/>
  <c r="X38" i="25" s="1"/>
  <c r="Y42" i="25"/>
  <c r="X42" i="25" s="1"/>
  <c r="Y46" i="25"/>
  <c r="X46" i="25" s="1"/>
  <c r="Y7" i="25"/>
  <c r="X7" i="25" s="1"/>
  <c r="M16" i="25"/>
  <c r="Y22" i="25"/>
  <c r="X22" i="25" s="1"/>
  <c r="Y26" i="25"/>
  <c r="X26" i="25" s="1"/>
  <c r="Y29" i="25"/>
  <c r="X29" i="25" s="1"/>
  <c r="Y35" i="25"/>
  <c r="X35" i="25" s="1"/>
  <c r="Y39" i="25"/>
  <c r="X39" i="25" s="1"/>
  <c r="Y43" i="25"/>
  <c r="X43" i="25" s="1"/>
  <c r="Y47" i="25"/>
  <c r="X47" i="25" s="1"/>
  <c r="Y4" i="25"/>
  <c r="X4" i="25" s="1"/>
  <c r="Y6" i="25"/>
  <c r="X6" i="25" s="1"/>
  <c r="Y10" i="25"/>
  <c r="X10" i="25" s="1"/>
  <c r="M12" i="25"/>
  <c r="M19" i="25"/>
  <c r="Y21" i="25"/>
  <c r="X21" i="25" s="1"/>
  <c r="Y25" i="25"/>
  <c r="X25" i="25" s="1"/>
  <c r="Y28" i="25"/>
  <c r="X28" i="25" s="1"/>
  <c r="Y32" i="25"/>
  <c r="X32" i="25" s="1"/>
  <c r="Y36" i="25"/>
  <c r="X36" i="25" s="1"/>
  <c r="Y40" i="25"/>
  <c r="X40" i="25" s="1"/>
  <c r="Y44" i="25"/>
  <c r="X44" i="25" s="1"/>
  <c r="U6" i="25"/>
  <c r="Y3" i="25"/>
  <c r="X3" i="25" s="1"/>
  <c r="Y11" i="25"/>
  <c r="X11" i="25" s="1"/>
  <c r="Y17" i="25"/>
  <c r="X17" i="25" s="1"/>
  <c r="Y19" i="25"/>
  <c r="X19" i="25" s="1"/>
  <c r="Y18" i="25"/>
  <c r="X18" i="25" s="1"/>
  <c r="Y48" i="25"/>
  <c r="X48" i="25" s="1"/>
  <c r="Y49" i="25"/>
  <c r="X49" i="25" s="1"/>
  <c r="Y50" i="25"/>
  <c r="X50" i="25" s="1"/>
  <c r="G2" i="25"/>
  <c r="J29" i="25"/>
  <c r="J31" i="25"/>
  <c r="AH1" i="25"/>
  <c r="A1" i="24"/>
  <c r="AH1666" i="25"/>
  <c r="T32" i="25"/>
  <c r="T30" i="25"/>
  <c r="T28" i="25"/>
  <c r="T25" i="25"/>
  <c r="T21" i="25"/>
  <c r="T20" i="25"/>
  <c r="T23" i="25"/>
  <c r="T19" i="25"/>
  <c r="T18" i="25"/>
  <c r="T16" i="25"/>
  <c r="T12" i="25"/>
  <c r="T10" i="25"/>
  <c r="T7" i="25"/>
  <c r="T5" i="25"/>
  <c r="T4" i="25"/>
  <c r="T31" i="25"/>
  <c r="T29" i="25"/>
  <c r="T27" i="25"/>
  <c r="T26" i="25"/>
  <c r="T24" i="25"/>
  <c r="T22" i="25"/>
  <c r="T17" i="25"/>
  <c r="T15" i="25"/>
  <c r="T14" i="25"/>
  <c r="T13" i="25"/>
  <c r="T9" i="25"/>
  <c r="T6" i="25"/>
  <c r="T2" i="25"/>
  <c r="T11" i="25"/>
  <c r="T8" i="25"/>
  <c r="T3" i="25"/>
  <c r="J2" i="25"/>
  <c r="W28" i="25"/>
  <c r="U28" i="25" s="1"/>
  <c r="W27" i="25"/>
  <c r="U27" i="25" s="1"/>
  <c r="W26" i="25"/>
  <c r="W24" i="25"/>
  <c r="W25" i="25"/>
  <c r="V18" i="25"/>
  <c r="V16" i="25" s="1"/>
  <c r="U17" i="25"/>
  <c r="U15" i="25"/>
  <c r="W11" i="25"/>
  <c r="U11" i="25"/>
  <c r="V10" i="25"/>
  <c r="W9" i="25"/>
  <c r="U18" i="25"/>
  <c r="W16" i="25"/>
  <c r="U16" i="25"/>
  <c r="U21" i="25" s="1"/>
  <c r="V11" i="25"/>
  <c r="W10" i="25"/>
  <c r="U10" i="25"/>
  <c r="U12" i="25" s="1"/>
  <c r="L2" i="25"/>
  <c r="M2" i="25"/>
  <c r="K2" i="25"/>
  <c r="M3" i="25"/>
  <c r="S31" i="25"/>
  <c r="S29" i="25"/>
  <c r="S27" i="25"/>
  <c r="S32" i="25"/>
  <c r="S26" i="25"/>
  <c r="S24" i="25"/>
  <c r="S23" i="25"/>
  <c r="S22" i="25"/>
  <c r="S25" i="25"/>
  <c r="S17" i="25"/>
  <c r="S15" i="25"/>
  <c r="S14" i="25"/>
  <c r="S13" i="25"/>
  <c r="S11" i="25"/>
  <c r="S9" i="25"/>
  <c r="S8" i="25"/>
  <c r="S6" i="25"/>
  <c r="S30" i="25"/>
  <c r="S28" i="25"/>
  <c r="S21" i="25"/>
  <c r="S20" i="25"/>
  <c r="S19" i="25"/>
  <c r="S18" i="25"/>
  <c r="S16" i="25"/>
  <c r="S12" i="25"/>
  <c r="S2" i="25"/>
  <c r="F3" i="25"/>
  <c r="M8" i="25"/>
  <c r="F8" i="25"/>
  <c r="M11" i="25"/>
  <c r="F11" i="25"/>
  <c r="M17" i="25"/>
  <c r="F2" i="25"/>
  <c r="G3" i="25"/>
  <c r="S3" i="25"/>
  <c r="F4" i="25"/>
  <c r="S4" i="25"/>
  <c r="S5" i="25"/>
  <c r="M6" i="25"/>
  <c r="G6" i="25"/>
  <c r="F6" i="25"/>
  <c r="S7" i="25"/>
  <c r="M9" i="25"/>
  <c r="G9" i="25"/>
  <c r="F9" i="25"/>
  <c r="S10" i="25"/>
  <c r="M13" i="25"/>
  <c r="M14" i="25"/>
  <c r="M15" i="25"/>
  <c r="I29" i="25"/>
  <c r="H29" i="25"/>
  <c r="I31" i="25"/>
  <c r="H31" i="25"/>
  <c r="F13" i="25"/>
  <c r="F14" i="25"/>
  <c r="F15" i="25"/>
  <c r="F17" i="25"/>
  <c r="M22" i="25"/>
  <c r="G22" i="25"/>
  <c r="F22" i="25"/>
  <c r="M24" i="25"/>
  <c r="F24" i="25"/>
  <c r="M26" i="25"/>
  <c r="F26" i="25"/>
  <c r="F5" i="25"/>
  <c r="F7" i="25"/>
  <c r="F10" i="25"/>
  <c r="F12" i="25"/>
  <c r="G13" i="25"/>
  <c r="G14" i="25"/>
  <c r="G15" i="25"/>
  <c r="F16" i="25"/>
  <c r="F18" i="25"/>
  <c r="F19" i="25"/>
  <c r="M23" i="25"/>
  <c r="F23" i="25"/>
  <c r="M27" i="25"/>
  <c r="G27" i="25"/>
  <c r="F27" i="25"/>
  <c r="M29" i="25"/>
  <c r="G29" i="25"/>
  <c r="M31" i="25"/>
  <c r="G31" i="25"/>
  <c r="F20" i="25"/>
  <c r="F21" i="25"/>
  <c r="F25" i="25"/>
  <c r="F28" i="25"/>
  <c r="F30" i="25"/>
  <c r="F32" i="25"/>
  <c r="U19" i="25" l="1"/>
  <c r="H32" i="25"/>
  <c r="I32" i="25"/>
  <c r="G32" i="25"/>
  <c r="H28" i="25"/>
  <c r="G28" i="25"/>
  <c r="I28" i="25"/>
  <c r="H21" i="25"/>
  <c r="G21" i="25"/>
  <c r="I21" i="25"/>
  <c r="K27" i="25"/>
  <c r="L27" i="25"/>
  <c r="I23" i="25"/>
  <c r="H23" i="25"/>
  <c r="H18" i="25"/>
  <c r="I18" i="25"/>
  <c r="G18" i="25"/>
  <c r="H16" i="25"/>
  <c r="I16" i="25"/>
  <c r="G16" i="25"/>
  <c r="K14" i="25"/>
  <c r="L14" i="25"/>
  <c r="H12" i="25"/>
  <c r="I12" i="25"/>
  <c r="G12" i="25"/>
  <c r="H7" i="25"/>
  <c r="I7" i="25"/>
  <c r="G7" i="25"/>
  <c r="I26" i="25"/>
  <c r="H26" i="25"/>
  <c r="I24" i="25"/>
  <c r="H24" i="25"/>
  <c r="K22" i="25"/>
  <c r="L22" i="25"/>
  <c r="I17" i="25"/>
  <c r="H17" i="25"/>
  <c r="I14" i="25"/>
  <c r="H14" i="25"/>
  <c r="H30" i="25"/>
  <c r="G30" i="25"/>
  <c r="I30" i="25"/>
  <c r="H25" i="25"/>
  <c r="I25" i="25"/>
  <c r="G25" i="25"/>
  <c r="H20" i="25"/>
  <c r="G20" i="25"/>
  <c r="I20" i="25"/>
  <c r="K31" i="25"/>
  <c r="L31" i="25"/>
  <c r="K29" i="25"/>
  <c r="L29" i="25"/>
  <c r="I27" i="25"/>
  <c r="H27" i="25"/>
  <c r="G23" i="25"/>
  <c r="H19" i="25"/>
  <c r="I19" i="25"/>
  <c r="G19" i="25"/>
  <c r="G17" i="25"/>
  <c r="K15" i="25"/>
  <c r="L15" i="25"/>
  <c r="K13" i="25"/>
  <c r="L13" i="25"/>
  <c r="H10" i="25"/>
  <c r="I10" i="25"/>
  <c r="G10" i="25"/>
  <c r="H5" i="25"/>
  <c r="I5" i="25"/>
  <c r="G5" i="25"/>
  <c r="G26" i="25"/>
  <c r="G24" i="25"/>
  <c r="I22" i="25"/>
  <c r="H22" i="25"/>
  <c r="I15" i="25"/>
  <c r="H15" i="25"/>
  <c r="I13" i="25"/>
  <c r="H13" i="25"/>
  <c r="K9" i="25"/>
  <c r="L9" i="25"/>
  <c r="K6" i="25"/>
  <c r="L6" i="25"/>
  <c r="H4" i="25"/>
  <c r="I4" i="25"/>
  <c r="G4" i="25"/>
  <c r="K3" i="25"/>
  <c r="L3" i="25"/>
  <c r="I11" i="25"/>
  <c r="H11" i="25"/>
  <c r="I8" i="25"/>
  <c r="H8" i="25"/>
  <c r="I3" i="25"/>
  <c r="H3" i="25"/>
  <c r="AE7" i="25"/>
  <c r="U30" i="25"/>
  <c r="U24" i="25"/>
  <c r="V24" i="25"/>
  <c r="I9" i="25"/>
  <c r="H9" i="25"/>
  <c r="I6" i="25"/>
  <c r="H6" i="25"/>
  <c r="H2" i="25"/>
  <c r="I2" i="25"/>
  <c r="G11" i="25"/>
  <c r="G8" i="25"/>
  <c r="V25" i="25"/>
  <c r="U25" i="25"/>
  <c r="W30" i="25"/>
  <c r="U26" i="25"/>
  <c r="V26" i="25"/>
  <c r="U29" i="25" l="1"/>
  <c r="Q31" i="25"/>
  <c r="R31" i="25" s="1"/>
  <c r="P31" i="25" s="1"/>
  <c r="Q29" i="25"/>
  <c r="R29" i="25" s="1"/>
  <c r="P29" i="25" s="1"/>
  <c r="Q27" i="25"/>
  <c r="R27" i="25" s="1"/>
  <c r="P27" i="25" s="1"/>
  <c r="Q30" i="25"/>
  <c r="R30" i="25" s="1"/>
  <c r="P30" i="25" s="1"/>
  <c r="Q28" i="25"/>
  <c r="R28" i="25" s="1"/>
  <c r="P28" i="25" s="1"/>
  <c r="Q26" i="25"/>
  <c r="R26" i="25" s="1"/>
  <c r="P26" i="25" s="1"/>
  <c r="Q24" i="25"/>
  <c r="R24" i="25" s="1"/>
  <c r="P24" i="25" s="1"/>
  <c r="Q23" i="25"/>
  <c r="R23" i="25" s="1"/>
  <c r="P23" i="25" s="1"/>
  <c r="Q22" i="25"/>
  <c r="R22" i="25" s="1"/>
  <c r="P22" i="25" s="1"/>
  <c r="Q32" i="25"/>
  <c r="R32" i="25" s="1"/>
  <c r="P32" i="25" s="1"/>
  <c r="Q21" i="25"/>
  <c r="R21" i="25" s="1"/>
  <c r="P21" i="25" s="1"/>
  <c r="Q20" i="25"/>
  <c r="R20" i="25" s="1"/>
  <c r="P20" i="25" s="1"/>
  <c r="Q17" i="25"/>
  <c r="R17" i="25" s="1"/>
  <c r="P17" i="25" s="1"/>
  <c r="Q15" i="25"/>
  <c r="R15" i="25" s="1"/>
  <c r="P15" i="25" s="1"/>
  <c r="Q14" i="25"/>
  <c r="R14" i="25" s="1"/>
  <c r="P14" i="25" s="1"/>
  <c r="Q13" i="25"/>
  <c r="R13" i="25" s="1"/>
  <c r="P13" i="25" s="1"/>
  <c r="Q11" i="25"/>
  <c r="R11" i="25" s="1"/>
  <c r="P11" i="25" s="1"/>
  <c r="Q9" i="25"/>
  <c r="R9" i="25" s="1"/>
  <c r="P9" i="25" s="1"/>
  <c r="Q8" i="25"/>
  <c r="R8" i="25" s="1"/>
  <c r="P8" i="25" s="1"/>
  <c r="Q6" i="25"/>
  <c r="R6" i="25" s="1"/>
  <c r="P6" i="25" s="1"/>
  <c r="Q25" i="25"/>
  <c r="R25" i="25" s="1"/>
  <c r="P25" i="25" s="1"/>
  <c r="Q19" i="25"/>
  <c r="R19" i="25" s="1"/>
  <c r="P19" i="25" s="1"/>
  <c r="Q18" i="25"/>
  <c r="R18" i="25" s="1"/>
  <c r="P18" i="25" s="1"/>
  <c r="Q16" i="25"/>
  <c r="R16" i="25" s="1"/>
  <c r="P16" i="25" s="1"/>
  <c r="Q12" i="25"/>
  <c r="R12" i="25" s="1"/>
  <c r="P12" i="25" s="1"/>
  <c r="Q3" i="25"/>
  <c r="R3" i="25" s="1"/>
  <c r="P3" i="25" s="1"/>
  <c r="Q10" i="25"/>
  <c r="R10" i="25" s="1"/>
  <c r="P10" i="25" s="1"/>
  <c r="Q7" i="25"/>
  <c r="R7" i="25" s="1"/>
  <c r="P7" i="25" s="1"/>
  <c r="Q5" i="25"/>
  <c r="R5" i="25" s="1"/>
  <c r="P5" i="25" s="1"/>
  <c r="Q4" i="25"/>
  <c r="R4" i="25" s="1"/>
  <c r="P4" i="25" s="1"/>
  <c r="Q2" i="25"/>
  <c r="R2" i="25" s="1"/>
  <c r="P2" i="25" s="1"/>
  <c r="K11" i="25"/>
  <c r="L11" i="25"/>
  <c r="K24" i="25"/>
  <c r="L24" i="25"/>
  <c r="L5" i="25"/>
  <c r="K5" i="25"/>
  <c r="K17" i="25"/>
  <c r="L17" i="25"/>
  <c r="K23" i="25"/>
  <c r="L23" i="25"/>
  <c r="L20" i="25"/>
  <c r="K20" i="25"/>
  <c r="L25" i="25"/>
  <c r="K25" i="25"/>
  <c r="L30" i="25"/>
  <c r="K30" i="25"/>
  <c r="L7" i="25"/>
  <c r="K7" i="25"/>
  <c r="L16" i="25"/>
  <c r="K16" i="25"/>
  <c r="L28" i="25"/>
  <c r="K28" i="25"/>
  <c r="L32" i="25"/>
  <c r="K32" i="25"/>
  <c r="K8" i="25"/>
  <c r="L8" i="25"/>
  <c r="V29" i="25"/>
  <c r="L4" i="25"/>
  <c r="K4" i="25"/>
  <c r="K26" i="25"/>
  <c r="L26" i="25"/>
  <c r="L10" i="25"/>
  <c r="K10" i="25"/>
  <c r="L19" i="25"/>
  <c r="K19" i="25"/>
  <c r="L12" i="25"/>
  <c r="K12" i="25"/>
  <c r="L18" i="25"/>
  <c r="K18" i="25"/>
  <c r="L21" i="25"/>
  <c r="K21" i="25"/>
</calcChain>
</file>

<file path=xl/sharedStrings.xml><?xml version="1.0" encoding="utf-8"?>
<sst xmlns="http://schemas.openxmlformats.org/spreadsheetml/2006/main" count="3074" uniqueCount="322">
  <si>
    <t>Организация</t>
  </si>
  <si>
    <t>ОБЩЕСТВО С ОГРАНИЧЕННОЙ ОТВЕТСТВЕННОСТЬЮ "МЕСТНОЕ УПРАВЛЯЮЩЕЕ ПРЕДПРИЯТИЕ"</t>
  </si>
  <si>
    <t>298404, Республика Крым, Бахчисарайский р-н, г Бахчисарай, Крымская ул, д. 2, помещ. 1</t>
  </si>
  <si>
    <t>№</t>
  </si>
  <si>
    <t>ОГРН 1149102066948</t>
  </si>
  <si>
    <t>01: Н255НХ82;  Библый С.Н.</t>
  </si>
  <si>
    <t>(978) 705-80-11</t>
  </si>
  <si>
    <t>СВЕДЕНИЯ ОБ АВТОМОБИЛЕ</t>
  </si>
  <si>
    <t>№ ПЛ</t>
  </si>
  <si>
    <t>Тип Т/С</t>
  </si>
  <si>
    <t xml:space="preserve">Грузовой самосвал </t>
  </si>
  <si>
    <t>Марка, модель</t>
  </si>
  <si>
    <t>МАЗ 6516А8-321</t>
  </si>
  <si>
    <t>Государственный номерной знак</t>
  </si>
  <si>
    <t>Н255НХ82</t>
  </si>
  <si>
    <t>ID автомобиля</t>
  </si>
  <si>
    <t>ПРИЦЕПЫ</t>
  </si>
  <si>
    <t>Марка, модель прицепа 1</t>
  </si>
  <si>
    <t>Гос. номерной знак прицепа 1</t>
  </si>
  <si>
    <t>ID прицепа 1</t>
  </si>
  <si>
    <t>Марка, модель прицепа 2</t>
  </si>
  <si>
    <t>Гос. номерной знак прицепа 2</t>
  </si>
  <si>
    <t>ID прицепа 2</t>
  </si>
  <si>
    <t>ВОДИТЕЛИ</t>
  </si>
  <si>
    <t>ФИО водителя (полностью)</t>
  </si>
  <si>
    <t xml:space="preserve"> Библый Сергей Николаевич</t>
  </si>
  <si>
    <t>ФИО водителя (фамилия и инициалы)</t>
  </si>
  <si>
    <t xml:space="preserve"> Библый С.Н.</t>
  </si>
  <si>
    <t>№ ВУ</t>
  </si>
  <si>
    <t>82 19 769736</t>
  </si>
  <si>
    <t>ID водителя</t>
  </si>
  <si>
    <t>ФИО водителя 2 (полностью)</t>
  </si>
  <si>
    <t xml:space="preserve">ФИО водителя 2 (фамилия и инициалы)	</t>
  </si>
  <si>
    <t>№ ВУ второго водителя</t>
  </si>
  <si>
    <t>ID второго водителя</t>
  </si>
  <si>
    <t>Специализированный прочее</t>
  </si>
  <si>
    <t>БМ-53229 на шасси КАМАЗ</t>
  </si>
  <si>
    <t>Н373ВМ199</t>
  </si>
  <si>
    <t>Бондаренко Александр Александрович</t>
  </si>
  <si>
    <t>Бондаренко А.А.</t>
  </si>
  <si>
    <t>99 16 321270</t>
  </si>
  <si>
    <t>Грузовой самосвал</t>
  </si>
  <si>
    <t>МАЗ 555102-223</t>
  </si>
  <si>
    <t>Н188ЕУ82</t>
  </si>
  <si>
    <t>Бекиров Сервин Юсупович</t>
  </si>
  <si>
    <t>Бекиров С.Ю.</t>
  </si>
  <si>
    <t>99 26 228396</t>
  </si>
  <si>
    <t xml:space="preserve">Специализированный </t>
  </si>
  <si>
    <t>КАМАЗ БМ53229-1</t>
  </si>
  <si>
    <t>К618НО199</t>
  </si>
  <si>
    <t xml:space="preserve"> Тищенко Виталий Александрович</t>
  </si>
  <si>
    <t xml:space="preserve"> Тищенко В.А.</t>
  </si>
  <si>
    <t>82 20 743447</t>
  </si>
  <si>
    <t xml:space="preserve">Грузовой фургон </t>
  </si>
  <si>
    <t>ГАЗ 330203</t>
  </si>
  <si>
    <t>В394УВ82</t>
  </si>
  <si>
    <t>Зубачев Александр Александрович</t>
  </si>
  <si>
    <t>Зубачев А.А.</t>
  </si>
  <si>
    <t>82 20 813770</t>
  </si>
  <si>
    <t>ГАЗ 270520</t>
  </si>
  <si>
    <t>М567ОР82</t>
  </si>
  <si>
    <t>Белый Сергей Гаврилович</t>
  </si>
  <si>
    <t>Белый С.Г.</t>
  </si>
  <si>
    <t>82 19 760452</t>
  </si>
  <si>
    <t xml:space="preserve">Грузовой тягач седельный </t>
  </si>
  <si>
    <t>МАЗ 544019-1422-031</t>
  </si>
  <si>
    <t>Н984ЕЕ82</t>
  </si>
  <si>
    <t>ТОНАР 9523</t>
  </si>
  <si>
    <t>АС067682</t>
  </si>
  <si>
    <t>Отрошко Николай Васильевич</t>
  </si>
  <si>
    <t>Отрошко Н.В.</t>
  </si>
  <si>
    <t>82 19 761157</t>
  </si>
  <si>
    <t xml:space="preserve">Бондаренко Александр Александрович </t>
  </si>
  <si>
    <t>Тищенко Виталий Александрович</t>
  </si>
  <si>
    <t>Тищенко В.А.</t>
  </si>
  <si>
    <t>«</t>
  </si>
  <si>
    <t>»</t>
  </si>
  <si>
    <t>Коды</t>
  </si>
  <si>
    <t>Форма по ОКУД</t>
  </si>
  <si>
    <t>(фамилия, имя, отчество)</t>
  </si>
  <si>
    <t>стандартная, ограниченная</t>
  </si>
  <si>
    <t>Городское</t>
  </si>
  <si>
    <t>Пригородное</t>
  </si>
  <si>
    <t>Перевозка для собственных нужд</t>
  </si>
  <si>
    <t>Междугородное</t>
  </si>
  <si>
    <t>Операция</t>
  </si>
  <si>
    <t>Дата</t>
  </si>
  <si>
    <t>Время</t>
  </si>
  <si>
    <t>Подпись</t>
  </si>
  <si>
    <t>Фамилия, имя, отчество
уполномоченного лица
(принимающего водителя)</t>
  </si>
  <si>
    <t>число</t>
  </si>
  <si>
    <t>месяц</t>
  </si>
  <si>
    <t>год</t>
  </si>
  <si>
    <t>час.</t>
  </si>
  <si>
    <t>мин.</t>
  </si>
  <si>
    <t>Прием-сдача
следующему водителю</t>
  </si>
  <si>
    <t>Сведения о проведении предрейсового контроля технического состояния транспортного средства:</t>
  </si>
  <si>
    <t>(подпись)</t>
  </si>
  <si>
    <t>(расшифровка подписи)</t>
  </si>
  <si>
    <t>Выпуск ТС на линию.
Ответственный за техническое состояние и безопасную эксплуатацию ТС</t>
  </si>
  <si>
    <t>(время, ЧЧ:ММ)</t>
  </si>
  <si>
    <t>(дата, ДД.ММ.ГГГГ)</t>
  </si>
  <si>
    <t>Задание водителю</t>
  </si>
  <si>
    <t>марка</t>
  </si>
  <si>
    <t>код</t>
  </si>
  <si>
    <t>Движение горючего</t>
  </si>
  <si>
    <t>горючее</t>
  </si>
  <si>
    <t>выдано, л</t>
  </si>
  <si>
    <t>остаток при</t>
  </si>
  <si>
    <t>сдано, л</t>
  </si>
  <si>
    <t>код марки</t>
  </si>
  <si>
    <t>выезде, л</t>
  </si>
  <si>
    <t>ПОДПИСЬ</t>
  </si>
  <si>
    <t>заправщика</t>
  </si>
  <si>
    <t>механика</t>
  </si>
  <si>
    <t>Диспетчер</t>
  </si>
  <si>
    <t xml:space="preserve">Срок действия: с </t>
  </si>
  <si>
    <t>по ОКПО</t>
  </si>
  <si>
    <t>Режим работы</t>
  </si>
  <si>
    <t>Заказчик</t>
  </si>
  <si>
    <t>Государственный регистрационный номер</t>
  </si>
  <si>
    <t>Гаражный номер</t>
  </si>
  <si>
    <t>Табельный номер</t>
  </si>
  <si>
    <t>прибытия</t>
  </si>
  <si>
    <t>убытия</t>
  </si>
  <si>
    <t>Передвижение и работа специальных транспортных средств</t>
  </si>
  <si>
    <t>Показания одометра, км</t>
  </si>
  <si>
    <t>М.П.</t>
  </si>
  <si>
    <t>подпись</t>
  </si>
  <si>
    <t>диспетчера</t>
  </si>
  <si>
    <t>г.</t>
  </si>
  <si>
    <t>в чье распоряжение
(наименование и адрес заказчика)</t>
  </si>
  <si>
    <t>Сдал водитель</t>
  </si>
  <si>
    <t>Принял механик</t>
  </si>
  <si>
    <t>наименование</t>
  </si>
  <si>
    <t>штампа</t>
  </si>
  <si>
    <t>Тариф,
руб. коп.</t>
  </si>
  <si>
    <t>Всего к
оплате,
руб. коп.</t>
  </si>
  <si>
    <t>Таксировщик</t>
  </si>
  <si>
    <t>сумма, руб. коп.</t>
  </si>
  <si>
    <t>по норме</t>
  </si>
  <si>
    <t>фактически</t>
  </si>
  <si>
    <t>всего</t>
  </si>
  <si>
    <t>Простои на линии</t>
  </si>
  <si>
    <t>начало</t>
  </si>
  <si>
    <t>окончание</t>
  </si>
  <si>
    <t>(наименование, адрес, ОГРН, номер телефона)</t>
  </si>
  <si>
    <t>коэффициент изменения нормы</t>
  </si>
  <si>
    <t>Перевозка грузов на основании договора перевозки грузов или договора фрахтования (в том числе по договору аренды транспортного средства с экипажем)</t>
  </si>
  <si>
    <t>номер ездки</t>
  </si>
  <si>
    <t>прибытие</t>
  </si>
  <si>
    <t>убытие</t>
  </si>
  <si>
    <t>1</t>
  </si>
  <si>
    <t>количество</t>
  </si>
  <si>
    <t>пробег, км</t>
  </si>
  <si>
    <t>ездок</t>
  </si>
  <si>
    <t>Таксировка:</t>
  </si>
  <si>
    <t>Расход горючего</t>
  </si>
  <si>
    <t>Зарплата</t>
  </si>
  <si>
    <t xml:space="preserve"> </t>
  </si>
  <si>
    <t>ТАЛОН ЗАКАЗЧИКА</t>
  </si>
  <si>
    <t xml:space="preserve">ПУТЕВОЙ ЛИСТ АВТОБУСА НЕОБЩЕГО ПОЛЬЗОВАНИЯ </t>
  </si>
  <si>
    <t>серия</t>
  </si>
  <si>
    <t>к путевому листу</t>
  </si>
  <si>
    <t>г.  по</t>
  </si>
  <si>
    <t xml:space="preserve">Организация </t>
  </si>
  <si>
    <t>0345007</t>
  </si>
  <si>
    <t xml:space="preserve">Тип, марка, модель автобуса </t>
  </si>
  <si>
    <t>Автобус</t>
  </si>
  <si>
    <t>Л</t>
  </si>
  <si>
    <t>тип, марка, модель</t>
  </si>
  <si>
    <t xml:space="preserve">Водитель </t>
  </si>
  <si>
    <t>И</t>
  </si>
  <si>
    <t>Н</t>
  </si>
  <si>
    <t>Регистрационный №</t>
  </si>
  <si>
    <t>Серия</t>
  </si>
  <si>
    <t>Сведения о виде сообщения</t>
  </si>
  <si>
    <t>Я</t>
  </si>
  <si>
    <t xml:space="preserve">фамилия, и., о. ответственного лица </t>
  </si>
  <si>
    <t>Сведения о виде перевозки</t>
  </si>
  <si>
    <t xml:space="preserve">Перевозка пассажиров и багажа по заказу	</t>
  </si>
  <si>
    <t>Организованная перевозка групп детей автобусами</t>
  </si>
  <si>
    <t>Работа водителя и автобуса</t>
  </si>
  <si>
    <t>время, ч, мин.</t>
  </si>
  <si>
    <t>Время,
ч, мин.</t>
  </si>
  <si>
    <t>Показание спидометра,
км</t>
  </si>
  <si>
    <t>часов</t>
  </si>
  <si>
    <t>О</t>
  </si>
  <si>
    <t>Т</t>
  </si>
  <si>
    <t>Р</t>
  </si>
  <si>
    <t>Е</t>
  </si>
  <si>
    <t>З</t>
  </si>
  <si>
    <t>А</t>
  </si>
  <si>
    <t xml:space="preserve">Заказчик   </t>
  </si>
  <si>
    <t>должность</t>
  </si>
  <si>
    <t>расшифровка подписи</t>
  </si>
  <si>
    <t>возврате, л</t>
  </si>
  <si>
    <t>или</t>
  </si>
  <si>
    <t>ДТ</t>
  </si>
  <si>
    <t>Заполняется организацией</t>
  </si>
  <si>
    <t>Расчет стоимости</t>
  </si>
  <si>
    <t>Время
оплачива-
емое,
ч, мин.</t>
  </si>
  <si>
    <t>Пробег,
всего,
км</t>
  </si>
  <si>
    <t>Серия и номера
выданных тало-
нов на горючее</t>
  </si>
  <si>
    <t>Выдано по
заправочно-
му листу №</t>
  </si>
  <si>
    <t>Контролер 
технического
состояния 
транспортных средств</t>
  </si>
  <si>
    <t>Выполнено</t>
  </si>
  <si>
    <t>Водительское удостоверение проверил, задание выдал, выдать горючего ____________________________________ литров</t>
  </si>
  <si>
    <t>К оплате,
руб. коп.</t>
  </si>
  <si>
    <t xml:space="preserve">Сведения о проведении предрейсового медицинского осмотра:													</t>
  </si>
  <si>
    <t>Автобус принял. Водитель</t>
  </si>
  <si>
    <t xml:space="preserve">При возвращении автобус </t>
  </si>
  <si>
    <t>исправен</t>
  </si>
  <si>
    <t>не исправен</t>
  </si>
  <si>
    <t>Медицинский
работник</t>
  </si>
  <si>
    <r>
      <rPr>
        <sz val="8"/>
        <color theme="1"/>
        <rFont val="Times New Roman"/>
      </rPr>
      <t>Маршрут движения</t>
    </r>
    <r>
      <rPr>
        <sz val="7"/>
        <color theme="1"/>
        <rFont val="Times New Roman"/>
      </rPr>
      <t xml:space="preserve"> (заполняется заказчиком)</t>
    </r>
  </si>
  <si>
    <t>откуда</t>
  </si>
  <si>
    <t>куда</t>
  </si>
  <si>
    <t>с пассажирами</t>
  </si>
  <si>
    <t>без пассàжиров</t>
  </si>
  <si>
    <t>2</t>
  </si>
  <si>
    <t>3</t>
  </si>
  <si>
    <t>4</t>
  </si>
  <si>
    <t>5</t>
  </si>
  <si>
    <t>6</t>
  </si>
  <si>
    <t xml:space="preserve">Государственный номерной знак </t>
  </si>
  <si>
    <t>М.П. или</t>
  </si>
  <si>
    <t>Подпись ответственного
работника</t>
  </si>
  <si>
    <t>время , ч, мин.</t>
  </si>
  <si>
    <t>адрес, номер телефона</t>
  </si>
  <si>
    <t>Результат работы автобуса</t>
  </si>
  <si>
    <t>время в наряде, ч, мин.</t>
  </si>
  <si>
    <t>в том числе простои
по техническим
неисправностям</t>
  </si>
  <si>
    <t>в том числе
с пассажирами</t>
  </si>
  <si>
    <t xml:space="preserve">Заказчик  </t>
  </si>
  <si>
    <t>Тип, марка, модель</t>
  </si>
  <si>
    <t>Даты (отображение)</t>
  </si>
  <si>
    <t>Н255НХ82;  Библый С.Н.</t>
  </si>
  <si>
    <t>ООО "Трансавто-7"
Бессрочная лицензия 
от 09.12.2020
№ Л041-01177-91/00366739</t>
  </si>
  <si>
    <t>01</t>
  </si>
  <si>
    <t>апреля</t>
  </si>
  <si>
    <t>2023</t>
  </si>
  <si>
    <t>02</t>
  </si>
  <si>
    <t>787754-01.04.2023</t>
  </si>
  <si>
    <t/>
  </si>
  <si>
    <t>02: Н373ВМ199; Бондаренко А.А.</t>
  </si>
  <si>
    <t>Н373ВМ199; Бондаренко А.А.</t>
  </si>
  <si>
    <t>20__</t>
  </si>
  <si>
    <t>787754-</t>
  </si>
  <si>
    <t>03: Н188ЕУ82; Бекиров С.Ю.</t>
  </si>
  <si>
    <t>Н188ЕУ82; Бекиров С.Ю.</t>
  </si>
  <si>
    <t>04: К618НО199;  Тищенко В.А.</t>
  </si>
  <si>
    <t>К618НО199;  Тищенко В.А.</t>
  </si>
  <si>
    <t>05: В394УВ82; Зубачев А.А.</t>
  </si>
  <si>
    <t>В394УВ82; Зубачев А.А.</t>
  </si>
  <si>
    <t>ОБЩЕСТВО С ОГРАНИЧЕННОЙ ОТВЕТСТВЕННОСТЬЮ "МЕСТНОЕ УПРАВЛЯЮЩЕЕ ПРЕДПРИЯТИЕ", 298404, Республика Крым, Бахчисарайский р-н, г Бахчисарай, Крымская ул, д. 2, помещ. 1,  ОГРН 1149102066948, тел. +7 (978) 705-80-11.</t>
  </si>
  <si>
    <t>06: М567ОР82; Белый С.Г.</t>
  </si>
  <si>
    <t>М567ОР82; Белый С.Г.</t>
  </si>
  <si>
    <t>07: Н984ЕЕ82; Отрошко Н.В.; АС067682</t>
  </si>
  <si>
    <t>Н984ЕЕ82; Отрошко Н.В.; АС067682</t>
  </si>
  <si>
    <t>Автомобиль: Грузовой самосвал , МАЗ 6516А8-321, г/н Н255НХ82
Водитель:  Библый Сергей Николаевич</t>
  </si>
  <si>
    <t>08: К618НО199; Бондаренко А.А., Тищенко В.А.</t>
  </si>
  <si>
    <t>К618НО199; Бондаренко А.А., Тищенко В.А.</t>
  </si>
  <si>
    <t>09: Н373ВМ199; Тищенко В.А., Бондаренко А.А.</t>
  </si>
  <si>
    <t>Н373ВМ199; Тищенко В.А., Бондаренко А.А.</t>
  </si>
  <si>
    <t xml:space="preserve">10: </t>
  </si>
  <si>
    <t xml:space="preserve">11: </t>
  </si>
  <si>
    <t>Грузовой самосвал , МАЗ 6516А8-321</t>
  </si>
  <si>
    <t xml:space="preserve">12: </t>
  </si>
  <si>
    <t xml:space="preserve">13: </t>
  </si>
  <si>
    <t xml:space="preserve">14: </t>
  </si>
  <si>
    <t xml:space="preserve">15: </t>
  </si>
  <si>
    <t xml:space="preserve">16: </t>
  </si>
  <si>
    <t xml:space="preserve">17: </t>
  </si>
  <si>
    <t xml:space="preserve">18: </t>
  </si>
  <si>
    <t xml:space="preserve">19: </t>
  </si>
  <si>
    <t xml:space="preserve">20: </t>
  </si>
  <si>
    <t xml:space="preserve">21: </t>
  </si>
  <si>
    <t xml:space="preserve">22: </t>
  </si>
  <si>
    <t>ID</t>
  </si>
  <si>
    <t xml:space="preserve">23: </t>
  </si>
  <si>
    <t>ID - 244129 Водитель</t>
  </si>
  <si>
    <t>ID - 244129 Машинист</t>
  </si>
  <si>
    <t xml:space="preserve">24: </t>
  </si>
  <si>
    <t xml:space="preserve">25: </t>
  </si>
  <si>
    <t>ID - 787754 Автомобиль</t>
  </si>
  <si>
    <t>ID - 787754 Машина</t>
  </si>
  <si>
    <t xml:space="preserve">26: </t>
  </si>
  <si>
    <t xml:space="preserve">27: </t>
  </si>
  <si>
    <t xml:space="preserve">28: </t>
  </si>
  <si>
    <t>ID - 244129 Водитель
ID - 787754 Автомобиль</t>
  </si>
  <si>
    <t>ID - 244129 Машинист
ID - 787754 Машина</t>
  </si>
  <si>
    <t xml:space="preserve">29: </t>
  </si>
  <si>
    <t>244129</t>
  </si>
  <si>
    <t xml:space="preserve">30: </t>
  </si>
  <si>
    <t xml:space="preserve">31: </t>
  </si>
  <si>
    <t xml:space="preserve">32: </t>
  </si>
  <si>
    <t xml:space="preserve">33: </t>
  </si>
  <si>
    <t xml:space="preserve">34: </t>
  </si>
  <si>
    <t xml:space="preserve">35: </t>
  </si>
  <si>
    <t xml:space="preserve">36: </t>
  </si>
  <si>
    <t xml:space="preserve">37: </t>
  </si>
  <si>
    <t xml:space="preserve">38: </t>
  </si>
  <si>
    <t xml:space="preserve">39: </t>
  </si>
  <si>
    <t xml:space="preserve">40: </t>
  </si>
  <si>
    <t xml:space="preserve">41: </t>
  </si>
  <si>
    <t xml:space="preserve">42: </t>
  </si>
  <si>
    <t xml:space="preserve">43: </t>
  </si>
  <si>
    <t xml:space="preserve">44: </t>
  </si>
  <si>
    <t xml:space="preserve">45: </t>
  </si>
  <si>
    <t xml:space="preserve">46: </t>
  </si>
  <si>
    <t xml:space="preserve">47: </t>
  </si>
  <si>
    <t xml:space="preserve">48: </t>
  </si>
  <si>
    <t xml:space="preserve">49: </t>
  </si>
  <si>
    <t xml:space="preserve">50: </t>
  </si>
  <si>
    <t>ДАТЫ (расчет)</t>
  </si>
  <si>
    <t>Удостоверение №, дата выдачи</t>
  </si>
  <si>
    <t>Лицензия (ненужное зачеркнуть)</t>
  </si>
  <si>
    <t>СНИЛС</t>
  </si>
  <si>
    <t>Класс</t>
  </si>
  <si>
    <t>Выпуск ТС на линию</t>
  </si>
  <si>
    <t>Возвращение ТС с линии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</si>
</sst>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[h]&quot;ч.&quot;mm&quot;м.&quot;"/>
    <numFmt numFmtId="166" formatCode="h&quot;:&quot;mm"/>
    <numFmt numFmtId="167" formatCode="dd&quot;.&quot;mm&quot;.&quot;yy"/>
  </numFmts>
  <fonts count="36" x14ac:knownFonts="1">
    <font>
      <sz val="10"/>
      <color rgb="FF000000"/>
      <name val="Calibri"/>
      <scheme val="minor"/>
    </font>
    <font>
      <sz val="10"/>
      <name val="Calibri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sz val="10"/>
      <color rgb="FFFFFFFF"/>
      <name val="Calibri"/>
      <scheme val="minor"/>
    </font>
    <font>
      <sz val="7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6"/>
      <color theme="1"/>
      <name val="Times New Roman"/>
    </font>
    <font>
      <sz val="9"/>
      <color theme="1"/>
      <name val="Times New Roman"/>
    </font>
    <font>
      <b/>
      <sz val="7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sz val="7"/>
      <color rgb="FFFFFFFF"/>
      <name val="Times New Roman"/>
    </font>
    <font>
      <b/>
      <sz val="11"/>
      <color rgb="FFFFFFFF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rgb="FFD9D9D9"/>
      <name val="Times New Roman"/>
    </font>
    <font>
      <b/>
      <sz val="10"/>
      <color rgb="FFFFFFFF"/>
      <name val="Times New Roman"/>
    </font>
    <font>
      <sz val="8"/>
      <color rgb="FF000000"/>
      <name val="Times New Roman"/>
    </font>
    <font>
      <b/>
      <sz val="15"/>
      <color rgb="FFFF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b/>
      <sz val="8"/>
      <color rgb="FFFFFFFF"/>
      <name val="Times New Roman"/>
    </font>
    <font>
      <b/>
      <sz val="9"/>
      <color rgb="FF000000"/>
      <name val="Times New Roman"/>
    </font>
    <font>
      <sz val="10"/>
      <color theme="1"/>
      <name val="Calibri"/>
    </font>
    <font>
      <sz val="10"/>
      <color rgb="FFFFFFFF"/>
      <name val="Calibri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4">
    <xf numFmtId="0" fontId="0" fillId="0" borderId="0" xfId="0"/>
    <xf numFmtId="0" fontId="4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 wrapText="1"/>
    </xf>
    <xf numFmtId="49" fontId="7" fillId="0" borderId="0" xfId="0" applyNumberFormat="1" applyFont="1"/>
    <xf numFmtId="0" fontId="3" fillId="0" borderId="0" xfId="0" applyFont="1"/>
    <xf numFmtId="49" fontId="13" fillId="0" borderId="0" xfId="0" applyNumberFormat="1" applyFont="1" applyAlignment="1">
      <alignment horizontal="center" vertical="center"/>
    </xf>
    <xf numFmtId="49" fontId="9" fillId="0" borderId="54" xfId="0" applyNumberFormat="1" applyFont="1" applyBorder="1" applyAlignment="1">
      <alignment horizontal="right"/>
    </xf>
    <xf numFmtId="49" fontId="6" fillId="0" borderId="54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/>
    </xf>
    <xf numFmtId="49" fontId="6" fillId="0" borderId="67" xfId="0" applyNumberFormat="1" applyFont="1" applyBorder="1" applyAlignment="1">
      <alignment horizontal="center"/>
    </xf>
    <xf numFmtId="49" fontId="13" fillId="0" borderId="53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center"/>
    </xf>
    <xf numFmtId="49" fontId="9" fillId="0" borderId="0" xfId="0" applyNumberFormat="1" applyFont="1"/>
    <xf numFmtId="49" fontId="10" fillId="0" borderId="0" xfId="0" applyNumberFormat="1" applyFont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9" fillId="0" borderId="0" xfId="0" applyFont="1"/>
    <xf numFmtId="0" fontId="6" fillId="0" borderId="6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7" fillId="0" borderId="0" xfId="0" applyFont="1"/>
    <xf numFmtId="0" fontId="6" fillId="0" borderId="67" xfId="0" applyFont="1" applyBorder="1" applyAlignment="1">
      <alignment horizontal="center"/>
    </xf>
    <xf numFmtId="49" fontId="6" fillId="0" borderId="67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10" fillId="0" borderId="67" xfId="0" applyNumberFormat="1" applyFont="1" applyBorder="1" applyAlignment="1">
      <alignment horizontal="center"/>
    </xf>
    <xf numFmtId="49" fontId="6" fillId="0" borderId="67" xfId="0" applyNumberFormat="1" applyFont="1" applyBorder="1" applyAlignment="1">
      <alignment horizontal="center" vertical="center"/>
    </xf>
    <xf numFmtId="49" fontId="10" fillId="0" borderId="53" xfId="0" applyNumberFormat="1" applyFont="1" applyBorder="1" applyAlignment="1">
      <alignment horizontal="right" vertical="center" wrapText="1"/>
    </xf>
    <xf numFmtId="49" fontId="5" fillId="0" borderId="53" xfId="0" applyNumberFormat="1" applyFont="1" applyBorder="1" applyAlignment="1">
      <alignment horizontal="right" vertical="center" wrapText="1"/>
    </xf>
    <xf numFmtId="49" fontId="7" fillId="0" borderId="67" xfId="0" applyNumberFormat="1" applyFont="1" applyBorder="1"/>
    <xf numFmtId="49" fontId="5" fillId="0" borderId="67" xfId="0" applyNumberFormat="1" applyFont="1" applyBorder="1"/>
    <xf numFmtId="49" fontId="5" fillId="0" borderId="54" xfId="0" applyNumberFormat="1" applyFont="1" applyBorder="1"/>
    <xf numFmtId="0" fontId="3" fillId="0" borderId="11" xfId="0" applyFont="1" applyBorder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3" borderId="0" xfId="0" applyNumberFormat="1" applyFont="1" applyFill="1"/>
    <xf numFmtId="49" fontId="3" fillId="3" borderId="0" xfId="0" applyNumberFormat="1" applyFont="1" applyFill="1"/>
    <xf numFmtId="0" fontId="4" fillId="2" borderId="0" xfId="0" applyFont="1" applyFill="1" applyAlignment="1">
      <alignment vertical="center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164" fontId="3" fillId="0" borderId="32" xfId="0" applyNumberFormat="1" applyFont="1" applyBorder="1"/>
    <xf numFmtId="164" fontId="3" fillId="0" borderId="74" xfId="0" applyNumberFormat="1" applyFont="1" applyBorder="1"/>
    <xf numFmtId="0" fontId="2" fillId="0" borderId="74" xfId="0" applyFont="1" applyBorder="1"/>
    <xf numFmtId="0" fontId="3" fillId="0" borderId="74" xfId="0" applyFont="1" applyBorder="1"/>
    <xf numFmtId="0" fontId="3" fillId="0" borderId="75" xfId="0" applyFont="1" applyBorder="1"/>
    <xf numFmtId="0" fontId="4" fillId="0" borderId="0" xfId="0" applyFont="1" applyAlignment="1">
      <alignment vertical="center"/>
    </xf>
    <xf numFmtId="0" fontId="3" fillId="0" borderId="55" xfId="0" applyFont="1" applyBorder="1"/>
    <xf numFmtId="0" fontId="3" fillId="0" borderId="9" xfId="0" applyFont="1" applyBorder="1"/>
    <xf numFmtId="0" fontId="2" fillId="0" borderId="9" xfId="0" applyFont="1" applyBorder="1"/>
    <xf numFmtId="0" fontId="3" fillId="0" borderId="72" xfId="0" applyFont="1" applyBorder="1"/>
    <xf numFmtId="49" fontId="3" fillId="3" borderId="29" xfId="0" applyNumberFormat="1" applyFont="1" applyFill="1" applyBorder="1"/>
    <xf numFmtId="49" fontId="3" fillId="3" borderId="53" xfId="0" applyNumberFormat="1" applyFont="1" applyFill="1" applyBorder="1"/>
    <xf numFmtId="49" fontId="3" fillId="3" borderId="54" xfId="0" applyNumberFormat="1" applyFont="1" applyFill="1" applyBorder="1"/>
    <xf numFmtId="0" fontId="3" fillId="0" borderId="53" xfId="0" applyFont="1" applyBorder="1"/>
    <xf numFmtId="0" fontId="33" fillId="0" borderId="0" xfId="0" applyFont="1"/>
    <xf numFmtId="49" fontId="3" fillId="0" borderId="36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3" fillId="3" borderId="23" xfId="0" applyNumberFormat="1" applyFont="1" applyFill="1" applyBorder="1"/>
    <xf numFmtId="49" fontId="3" fillId="0" borderId="55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3" borderId="72" xfId="0" applyNumberFormat="1" applyFont="1" applyFill="1" applyBorder="1"/>
    <xf numFmtId="0" fontId="3" fillId="3" borderId="0" xfId="0" applyFont="1" applyFill="1"/>
    <xf numFmtId="1" fontId="3" fillId="3" borderId="72" xfId="0" applyNumberFormat="1" applyFont="1" applyFill="1" applyBorder="1" applyAlignment="1">
      <alignment horizontal="left"/>
    </xf>
    <xf numFmtId="0" fontId="3" fillId="0" borderId="58" xfId="0" applyFont="1" applyBorder="1"/>
    <xf numFmtId="0" fontId="3" fillId="0" borderId="59" xfId="0" applyFont="1" applyBorder="1"/>
    <xf numFmtId="49" fontId="3" fillId="0" borderId="54" xfId="0" applyNumberFormat="1" applyFont="1" applyBorder="1"/>
    <xf numFmtId="0" fontId="3" fillId="0" borderId="54" xfId="0" applyFont="1" applyBorder="1"/>
    <xf numFmtId="0" fontId="3" fillId="0" borderId="38" xfId="0" applyFont="1" applyBorder="1"/>
    <xf numFmtId="0" fontId="3" fillId="0" borderId="76" xfId="0" applyFont="1" applyBorder="1"/>
    <xf numFmtId="0" fontId="2" fillId="0" borderId="76" xfId="0" applyFont="1" applyBorder="1"/>
    <xf numFmtId="0" fontId="3" fillId="0" borderId="73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4" borderId="0" xfId="0" applyFont="1" applyFill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/>
    <xf numFmtId="49" fontId="6" fillId="2" borderId="0" xfId="0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9" fillId="2" borderId="54" xfId="0" applyNumberFormat="1" applyFont="1" applyFill="1" applyBorder="1" applyAlignment="1" applyProtection="1">
      <alignment horizontal="right"/>
      <protection locked="0"/>
    </xf>
    <xf numFmtId="49" fontId="13" fillId="2" borderId="53" xfId="0" applyNumberFormat="1" applyFont="1" applyFill="1" applyBorder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center"/>
      <protection locked="0"/>
    </xf>
    <xf numFmtId="49" fontId="16" fillId="2" borderId="0" xfId="0" applyNumberFormat="1" applyFont="1" applyFill="1" applyAlignment="1" applyProtection="1">
      <alignment horizontal="center"/>
      <protection locked="0"/>
    </xf>
    <xf numFmtId="49" fontId="21" fillId="2" borderId="0" xfId="0" applyNumberFormat="1" applyFont="1" applyFill="1" applyAlignment="1" applyProtection="1">
      <alignment horizontal="center"/>
      <protection locked="0"/>
    </xf>
    <xf numFmtId="49" fontId="23" fillId="2" borderId="0" xfId="0" applyNumberFormat="1" applyFont="1" applyFill="1" applyAlignment="1" applyProtection="1">
      <alignment horizontal="center" vertical="center"/>
      <protection locked="0"/>
    </xf>
    <xf numFmtId="49" fontId="15" fillId="2" borderId="0" xfId="0" applyNumberFormat="1" applyFont="1" applyFill="1" applyAlignment="1" applyProtection="1">
      <alignment horizontal="center"/>
      <protection locked="0"/>
    </xf>
    <xf numFmtId="49" fontId="15" fillId="2" borderId="0" xfId="0" applyNumberFormat="1" applyFont="1" applyFill="1" applyAlignment="1" applyProtection="1">
      <alignment horizontal="center" vertical="top"/>
      <protection locked="0"/>
    </xf>
    <xf numFmtId="49" fontId="7" fillId="2" borderId="0" xfId="0" applyNumberFormat="1" applyFont="1" applyFill="1" applyAlignment="1" applyProtection="1">
      <alignment horizontal="left" vertical="top"/>
      <protection locked="0"/>
    </xf>
    <xf numFmtId="49" fontId="7" fillId="2" borderId="11" xfId="0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49" fontId="9" fillId="2" borderId="54" xfId="0" applyNumberFormat="1" applyFont="1" applyFill="1" applyBorder="1" applyProtection="1">
      <protection locked="0"/>
    </xf>
    <xf numFmtId="49" fontId="9" fillId="2" borderId="53" xfId="0" applyNumberFormat="1" applyFont="1" applyFill="1" applyBorder="1" applyProtection="1">
      <protection locked="0"/>
    </xf>
    <xf numFmtId="49" fontId="12" fillId="2" borderId="0" xfId="0" applyNumberFormat="1" applyFont="1" applyFill="1" applyAlignment="1" applyProtection="1">
      <alignment horizontal="center"/>
      <protection locked="0"/>
    </xf>
    <xf numFmtId="49" fontId="17" fillId="2" borderId="0" xfId="0" applyNumberFormat="1" applyFont="1" applyFill="1" applyAlignment="1" applyProtection="1">
      <alignment horizontal="center"/>
      <protection locked="0"/>
    </xf>
    <xf numFmtId="49" fontId="14" fillId="2" borderId="0" xfId="0" applyNumberFormat="1" applyFont="1" applyFill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49" fontId="5" fillId="2" borderId="53" xfId="0" applyNumberFormat="1" applyFont="1" applyFill="1" applyBorder="1" applyProtection="1">
      <protection locked="0"/>
    </xf>
    <xf numFmtId="49" fontId="10" fillId="2" borderId="0" xfId="0" applyNumberFormat="1" applyFont="1" applyFill="1" applyAlignment="1" applyProtection="1">
      <alignment horizontal="center"/>
      <protection locked="0"/>
    </xf>
    <xf numFmtId="49" fontId="10" fillId="2" borderId="11" xfId="0" applyNumberFormat="1" applyFont="1" applyFill="1" applyBorder="1" applyAlignment="1" applyProtection="1">
      <alignment horizontal="center"/>
      <protection locked="0"/>
    </xf>
    <xf numFmtId="49" fontId="9" fillId="2" borderId="42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49" fontId="5" fillId="2" borderId="15" xfId="0" applyNumberFormat="1" applyFont="1" applyFill="1" applyBorder="1" applyAlignment="1" applyProtection="1">
      <alignment horizontal="left"/>
      <protection locked="0"/>
    </xf>
    <xf numFmtId="49" fontId="5" fillId="2" borderId="15" xfId="0" applyNumberFormat="1" applyFont="1" applyFill="1" applyBorder="1" applyAlignment="1" applyProtection="1">
      <alignment horizontal="center" vertical="top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9" fillId="2" borderId="54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0" fontId="11" fillId="2" borderId="37" xfId="0" applyFont="1" applyFill="1" applyBorder="1" applyAlignment="1" applyProtection="1">
      <alignment horizontal="center"/>
      <protection locked="0"/>
    </xf>
    <xf numFmtId="0" fontId="7" fillId="2" borderId="54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0" borderId="5" xfId="0" applyFont="1" applyBorder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3" fillId="0" borderId="64" xfId="0" applyFont="1" applyBorder="1" applyProtection="1">
      <protection locked="0"/>
    </xf>
    <xf numFmtId="49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18" fillId="2" borderId="0" xfId="0" applyFont="1" applyFill="1" applyProtection="1">
      <protection locked="0"/>
    </xf>
    <xf numFmtId="49" fontId="11" fillId="2" borderId="0" xfId="0" applyNumberFormat="1" applyFont="1" applyFill="1" applyAlignment="1" applyProtection="1">
      <alignment horizontal="center"/>
      <protection locked="0"/>
    </xf>
    <xf numFmtId="49" fontId="5" fillId="2" borderId="64" xfId="0" applyNumberFormat="1" applyFont="1" applyFill="1" applyBorder="1" applyAlignment="1" applyProtection="1">
      <alignment horizontal="center"/>
      <protection locked="0"/>
    </xf>
    <xf numFmtId="49" fontId="7" fillId="2" borderId="54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49" fontId="7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0" xfId="0" applyNumberFormat="1" applyFont="1" applyFill="1" applyBorder="1" applyAlignment="1" applyProtection="1">
      <alignment horizontal="center"/>
      <protection locked="0"/>
    </xf>
    <xf numFmtId="49" fontId="5" fillId="2" borderId="65" xfId="0" applyNumberFormat="1" applyFont="1" applyFill="1" applyBorder="1" applyAlignment="1" applyProtection="1">
      <alignment horizontal="center"/>
      <protection locked="0"/>
    </xf>
    <xf numFmtId="49" fontId="5" fillId="2" borderId="42" xfId="0" applyNumberFormat="1" applyFont="1" applyFill="1" applyBorder="1" applyAlignment="1" applyProtection="1">
      <alignment horizontal="center"/>
      <protection locked="0"/>
    </xf>
    <xf numFmtId="49" fontId="9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/>
      <protection locked="0"/>
    </xf>
    <xf numFmtId="49" fontId="5" fillId="2" borderId="13" xfId="0" applyNumberFormat="1" applyFont="1" applyFill="1" applyBorder="1" applyAlignment="1" applyProtection="1">
      <alignment horizontal="center"/>
      <protection locked="0"/>
    </xf>
    <xf numFmtId="49" fontId="5" fillId="2" borderId="57" xfId="0" applyNumberFormat="1" applyFont="1" applyFill="1" applyBorder="1" applyAlignment="1" applyProtection="1">
      <alignment horizontal="center"/>
      <protection locked="0"/>
    </xf>
    <xf numFmtId="49" fontId="5" fillId="2" borderId="12" xfId="0" applyNumberFormat="1" applyFont="1" applyFill="1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Protection="1">
      <protection locked="0"/>
    </xf>
    <xf numFmtId="49" fontId="5" fillId="2" borderId="0" xfId="0" applyNumberFormat="1" applyFont="1" applyFill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43" xfId="0" applyNumberFormat="1" applyFont="1" applyFill="1" applyBorder="1" applyAlignment="1" applyProtection="1">
      <alignment horizontal="center"/>
      <protection locked="0"/>
    </xf>
    <xf numFmtId="49" fontId="5" fillId="2" borderId="26" xfId="0" applyNumberFormat="1" applyFont="1" applyFill="1" applyBorder="1" applyAlignment="1" applyProtection="1">
      <alignment horizontal="center"/>
      <protection locked="0"/>
    </xf>
    <xf numFmtId="49" fontId="5" fillId="2" borderId="27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Protection="1">
      <protection locked="0"/>
    </xf>
    <xf numFmtId="49" fontId="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24" xfId="0" applyFont="1" applyBorder="1" applyProtection="1"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5" fillId="2" borderId="54" xfId="0" applyNumberFormat="1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7" xfId="0" applyFont="1" applyBorder="1" applyProtection="1">
      <protection locked="0"/>
    </xf>
    <xf numFmtId="49" fontId="27" fillId="2" borderId="0" xfId="0" applyNumberFormat="1" applyFont="1" applyFill="1" applyAlignment="1" applyProtection="1">
      <alignment horizontal="left" vertical="center"/>
      <protection locked="0"/>
    </xf>
    <xf numFmtId="0" fontId="3" fillId="0" borderId="31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3" fillId="0" borderId="60" xfId="0" applyFont="1" applyBorder="1" applyProtection="1">
      <protection locked="0"/>
    </xf>
    <xf numFmtId="49" fontId="5" fillId="2" borderId="0" xfId="0" applyNumberFormat="1" applyFont="1" applyFill="1" applyAlignment="1" applyProtection="1">
      <alignment horizontal="left"/>
      <protection locked="0"/>
    </xf>
    <xf numFmtId="0" fontId="3" fillId="0" borderId="48" xfId="0" applyFont="1" applyBorder="1" applyProtection="1">
      <protection locked="0"/>
    </xf>
    <xf numFmtId="0" fontId="3" fillId="0" borderId="61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7" xfId="0" applyFont="1" applyBorder="1" applyProtection="1">
      <protection locked="0"/>
    </xf>
    <xf numFmtId="49" fontId="27" fillId="2" borderId="5" xfId="0" applyNumberFormat="1" applyFont="1" applyFill="1" applyBorder="1" applyAlignment="1" applyProtection="1">
      <alignment horizontal="left" vertical="center"/>
      <protection locked="0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49" fontId="7" fillId="2" borderId="53" xfId="0" applyNumberFormat="1" applyFont="1" applyFill="1" applyBorder="1" applyProtection="1">
      <protection locked="0"/>
    </xf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Protection="1"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49" fontId="5" fillId="2" borderId="49" xfId="0" applyNumberFormat="1" applyFont="1" applyFill="1" applyBorder="1" applyAlignment="1" applyProtection="1">
      <alignment horizontal="center" vertical="top"/>
      <protection locked="0"/>
    </xf>
    <xf numFmtId="49" fontId="8" fillId="2" borderId="0" xfId="0" applyNumberFormat="1" applyFont="1" applyFill="1" applyProtection="1">
      <protection locked="0"/>
    </xf>
    <xf numFmtId="49" fontId="7" fillId="2" borderId="44" xfId="0" applyNumberFormat="1" applyFont="1" applyFill="1" applyBorder="1" applyAlignment="1" applyProtection="1">
      <alignment horizontal="left"/>
      <protection locked="0"/>
    </xf>
    <xf numFmtId="49" fontId="7" fillId="2" borderId="45" xfId="0" applyNumberFormat="1" applyFont="1" applyFill="1" applyBorder="1" applyAlignment="1" applyProtection="1">
      <alignment horizontal="left"/>
      <protection locked="0"/>
    </xf>
    <xf numFmtId="0" fontId="3" fillId="0" borderId="46" xfId="0" applyFont="1" applyBorder="1" applyProtection="1">
      <protection locked="0"/>
    </xf>
    <xf numFmtId="49" fontId="5" fillId="2" borderId="54" xfId="0" applyNumberFormat="1" applyFont="1" applyFill="1" applyBorder="1" applyAlignment="1" applyProtection="1">
      <alignment vertical="top"/>
      <protection locked="0"/>
    </xf>
    <xf numFmtId="49" fontId="6" fillId="2" borderId="0" xfId="0" applyNumberFormat="1" applyFont="1" applyFill="1" applyAlignment="1" applyProtection="1">
      <alignment horizontal="center" vertical="top"/>
      <protection locked="0"/>
    </xf>
    <xf numFmtId="49" fontId="7" fillId="2" borderId="53" xfId="0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Alignment="1" applyProtection="1">
      <alignment vertical="top"/>
      <protection locked="0"/>
    </xf>
    <xf numFmtId="49" fontId="7" fillId="2" borderId="46" xfId="0" applyNumberFormat="1" applyFont="1" applyFill="1" applyBorder="1" applyAlignment="1" applyProtection="1">
      <alignment horizontal="left"/>
      <protection locked="0"/>
    </xf>
    <xf numFmtId="49" fontId="7" fillId="2" borderId="49" xfId="0" applyNumberFormat="1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center" vertical="top"/>
      <protection locked="0"/>
    </xf>
    <xf numFmtId="49" fontId="7" fillId="2" borderId="0" xfId="0" applyNumberFormat="1" applyFont="1" applyFill="1" applyAlignment="1" applyProtection="1">
      <alignment horizontal="center"/>
      <protection locked="0"/>
    </xf>
    <xf numFmtId="49" fontId="8" fillId="2" borderId="0" xfId="0" applyNumberFormat="1" applyFont="1" applyFill="1" applyAlignment="1" applyProtection="1">
      <alignment horizontal="left" vertical="top"/>
      <protection locked="0"/>
    </xf>
    <xf numFmtId="49" fontId="7" fillId="2" borderId="47" xfId="0" applyNumberFormat="1" applyFont="1" applyFill="1" applyBorder="1" applyAlignment="1" applyProtection="1">
      <alignment horizontal="left"/>
      <protection locked="0"/>
    </xf>
    <xf numFmtId="49" fontId="7" fillId="2" borderId="48" xfId="0" applyNumberFormat="1" applyFont="1" applyFill="1" applyBorder="1" applyAlignment="1" applyProtection="1">
      <alignment horizontal="left"/>
      <protection locked="0"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30" fillId="2" borderId="0" xfId="0" applyNumberFormat="1" applyFont="1" applyFill="1" applyAlignment="1" applyProtection="1">
      <alignment horizontal="center"/>
      <protection locked="0"/>
    </xf>
    <xf numFmtId="49" fontId="5" fillId="2" borderId="53" xfId="0" applyNumberFormat="1" applyFont="1" applyFill="1" applyBorder="1"/>
    <xf numFmtId="49" fontId="17" fillId="2" borderId="66" xfId="0" applyNumberFormat="1" applyFont="1" applyFill="1" applyBorder="1" applyAlignment="1">
      <alignment horizontal="center"/>
    </xf>
    <xf numFmtId="0" fontId="7" fillId="2" borderId="66" xfId="0" applyFont="1" applyFill="1" applyBorder="1" applyAlignment="1">
      <alignment horizontal="center"/>
    </xf>
    <xf numFmtId="0" fontId="3" fillId="0" borderId="66" xfId="0" applyFont="1" applyBorder="1"/>
    <xf numFmtId="0" fontId="5" fillId="2" borderId="66" xfId="0" applyFont="1" applyFill="1" applyBorder="1" applyAlignment="1">
      <alignment horizontal="right" vertical="center"/>
    </xf>
    <xf numFmtId="49" fontId="13" fillId="2" borderId="1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66" xfId="0" applyFont="1" applyBorder="1"/>
    <xf numFmtId="0" fontId="7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0" fontId="0" fillId="0" borderId="77" xfId="0" applyBorder="1" applyProtection="1">
      <protection locked="0"/>
    </xf>
    <xf numFmtId="0" fontId="11" fillId="2" borderId="77" xfId="0" applyFont="1" applyFill="1" applyBorder="1" applyAlignment="1">
      <alignment horizontal="center"/>
    </xf>
    <xf numFmtId="0" fontId="0" fillId="0" borderId="31" xfId="0" applyBorder="1" applyProtection="1">
      <protection locked="0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16" fillId="2" borderId="0" xfId="0" applyNumberFormat="1" applyFont="1" applyFill="1" applyAlignment="1" applyProtection="1">
      <alignment horizontal="center"/>
      <protection locked="0"/>
    </xf>
    <xf numFmtId="49" fontId="20" fillId="2" borderId="5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49" fontId="22" fillId="2" borderId="62" xfId="0" applyNumberFormat="1" applyFont="1" applyFill="1" applyBorder="1" applyAlignment="1" applyProtection="1">
      <alignment horizontal="center" vertical="center"/>
      <protection locked="0"/>
    </xf>
    <xf numFmtId="0" fontId="1" fillId="0" borderId="62" xfId="0" applyFont="1" applyBorder="1" applyProtection="1">
      <protection locked="0"/>
    </xf>
    <xf numFmtId="49" fontId="15" fillId="2" borderId="0" xfId="0" applyNumberFormat="1" applyFont="1" applyFill="1" applyAlignment="1" applyProtection="1">
      <alignment horizontal="center" vertical="top"/>
      <protection locked="0"/>
    </xf>
    <xf numFmtId="49" fontId="7" fillId="2" borderId="11" xfId="0" applyNumberFormat="1" applyFont="1" applyFill="1" applyBorder="1" applyAlignment="1" applyProtection="1">
      <alignment horizontal="center" vertical="top"/>
      <protection locked="0"/>
    </xf>
    <xf numFmtId="0" fontId="1" fillId="0" borderId="11" xfId="0" applyFont="1" applyBorder="1" applyProtection="1"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49" fontId="25" fillId="2" borderId="5" xfId="0" applyNumberFormat="1" applyFont="1" applyFill="1" applyBorder="1" applyAlignment="1" applyProtection="1">
      <alignment horizontal="center"/>
      <protection locked="0"/>
    </xf>
    <xf numFmtId="49" fontId="14" fillId="2" borderId="62" xfId="0" applyNumberFormat="1" applyFont="1" applyFill="1" applyBorder="1" applyAlignment="1" applyProtection="1">
      <alignment horizontal="center" vertical="center"/>
      <protection locked="0"/>
    </xf>
    <xf numFmtId="0" fontId="1" fillId="0" borderId="63" xfId="0" applyFont="1" applyBorder="1" applyProtection="1">
      <protection locked="0"/>
    </xf>
    <xf numFmtId="49" fontId="14" fillId="2" borderId="0" xfId="0" applyNumberFormat="1" applyFont="1" applyFill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49" fontId="14" fillId="2" borderId="0" xfId="0" applyNumberFormat="1" applyFont="1" applyFill="1" applyAlignment="1" applyProtection="1">
      <alignment horizontal="center"/>
      <protection locked="0"/>
    </xf>
    <xf numFmtId="49" fontId="14" fillId="2" borderId="0" xfId="0" applyNumberFormat="1" applyFont="1" applyFill="1" applyAlignment="1" applyProtection="1">
      <alignment horizontal="left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5" fillId="2" borderId="11" xfId="0" applyNumberFormat="1" applyFont="1" applyFill="1" applyBorder="1" applyAlignment="1" applyProtection="1">
      <alignment horizontal="center" vertical="top"/>
      <protection locked="0"/>
    </xf>
    <xf numFmtId="49" fontId="5" fillId="2" borderId="11" xfId="0" applyNumberFormat="1" applyFont="1" applyFill="1" applyBorder="1" applyAlignment="1" applyProtection="1">
      <alignment horizontal="center"/>
      <protection locked="0"/>
    </xf>
    <xf numFmtId="49" fontId="13" fillId="2" borderId="0" xfId="0" applyNumberFormat="1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26" fillId="2" borderId="0" xfId="0" applyNumberFormat="1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49" fontId="7" fillId="2" borderId="50" xfId="0" applyNumberFormat="1" applyFont="1" applyFill="1" applyBorder="1" applyAlignment="1" applyProtection="1">
      <alignment horizontal="center" vertical="center"/>
      <protection locked="0"/>
    </xf>
    <xf numFmtId="0" fontId="1" fillId="0" borderId="51" xfId="0" applyFont="1" applyBorder="1" applyProtection="1">
      <protection locked="0"/>
    </xf>
    <xf numFmtId="0" fontId="1" fillId="0" borderId="52" xfId="0" applyFont="1" applyBorder="1" applyProtection="1">
      <protection locked="0"/>
    </xf>
    <xf numFmtId="0" fontId="1" fillId="0" borderId="36" xfId="0" applyFont="1" applyBorder="1" applyProtection="1">
      <protection locked="0"/>
    </xf>
    <xf numFmtId="0" fontId="1" fillId="0" borderId="37" xfId="0" applyFont="1" applyBorder="1" applyProtection="1">
      <protection locked="0"/>
    </xf>
    <xf numFmtId="49" fontId="9" fillId="2" borderId="0" xfId="0" applyNumberFormat="1" applyFont="1" applyFill="1" applyAlignment="1" applyProtection="1">
      <alignment horizontal="center" wrapText="1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10" fillId="2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9" xfId="0" applyFont="1" applyBorder="1" applyProtection="1">
      <protection locked="0"/>
    </xf>
    <xf numFmtId="49" fontId="5" fillId="2" borderId="0" xfId="0" applyNumberFormat="1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1" fillId="0" borderId="54" xfId="0" applyFont="1" applyBorder="1" applyProtection="1"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49" fontId="17" fillId="2" borderId="5" xfId="0" applyNumberFormat="1" applyFont="1" applyFill="1" applyBorder="1" applyAlignment="1" applyProtection="1">
      <alignment horizontal="center" vertical="center"/>
      <protection locked="0"/>
    </xf>
    <xf numFmtId="49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Protection="1">
      <protection locked="0"/>
    </xf>
    <xf numFmtId="49" fontId="10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6" xfId="0" applyFont="1" applyBorder="1" applyProtection="1">
      <protection locked="0"/>
    </xf>
    <xf numFmtId="49" fontId="7" fillId="2" borderId="0" xfId="0" applyNumberFormat="1" applyFont="1" applyFill="1" applyAlignment="1">
      <alignment horizontal="left"/>
    </xf>
    <xf numFmtId="0" fontId="0" fillId="0" borderId="0" xfId="0"/>
    <xf numFmtId="49" fontId="35" fillId="2" borderId="0" xfId="0" applyNumberFormat="1" applyFont="1" applyFill="1" applyAlignment="1">
      <alignment horizontal="left"/>
    </xf>
    <xf numFmtId="49" fontId="13" fillId="2" borderId="5" xfId="0" applyNumberFormat="1" applyFont="1" applyFill="1" applyBorder="1" applyAlignment="1" applyProtection="1">
      <alignment horizont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49" fontId="11" fillId="2" borderId="5" xfId="0" applyNumberFormat="1" applyFont="1" applyFill="1" applyBorder="1" applyAlignment="1" applyProtection="1">
      <alignment horizontal="left"/>
      <protection locked="0"/>
    </xf>
    <xf numFmtId="0" fontId="11" fillId="2" borderId="5" xfId="0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49" fontId="11" fillId="2" borderId="5" xfId="0" applyNumberFormat="1" applyFont="1" applyFill="1" applyBorder="1" applyAlignment="1" applyProtection="1">
      <alignment horizontal="center"/>
      <protection locked="0"/>
    </xf>
    <xf numFmtId="49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42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27" xfId="0" applyFont="1" applyBorder="1" applyProtection="1">
      <protection locked="0"/>
    </xf>
    <xf numFmtId="49" fontId="7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1" xfId="0" applyFont="1" applyBorder="1" applyProtection="1"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/>
      <protection locked="0"/>
    </xf>
    <xf numFmtId="49" fontId="7" fillId="2" borderId="57" xfId="0" applyNumberFormat="1" applyFont="1" applyFill="1" applyBorder="1" applyAlignment="1" applyProtection="1">
      <alignment horizontal="center" vertical="center"/>
      <protection locked="0"/>
    </xf>
    <xf numFmtId="0" fontId="1" fillId="0" borderId="6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20" fontId="9" fillId="2" borderId="0" xfId="0" applyNumberFormat="1" applyFont="1" applyFill="1" applyAlignment="1" applyProtection="1">
      <alignment horizontal="center" vertical="center" wrapText="1"/>
      <protection locked="0"/>
    </xf>
    <xf numFmtId="20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166" fontId="7" fillId="2" borderId="13" xfId="0" applyNumberFormat="1" applyFont="1" applyFill="1" applyBorder="1" applyAlignment="1" applyProtection="1">
      <alignment horizontal="center" vertical="center"/>
      <protection locked="0"/>
    </xf>
    <xf numFmtId="167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/>
      <protection locked="0"/>
    </xf>
    <xf numFmtId="49" fontId="5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Border="1" applyProtection="1">
      <protection locked="0"/>
    </xf>
    <xf numFmtId="0" fontId="1" fillId="0" borderId="41" xfId="0" applyFont="1" applyBorder="1" applyProtection="1">
      <protection locked="0"/>
    </xf>
    <xf numFmtId="49" fontId="10" fillId="2" borderId="53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49" fontId="5" fillId="2" borderId="53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0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2" borderId="66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Protection="1">
      <protection locked="0"/>
    </xf>
    <xf numFmtId="49" fontId="6" fillId="2" borderId="0" xfId="0" applyNumberFormat="1" applyFont="1" applyFill="1" applyProtection="1">
      <protection locked="0"/>
    </xf>
    <xf numFmtId="49" fontId="7" fillId="2" borderId="5" xfId="0" applyNumberFormat="1" applyFont="1" applyFill="1" applyBorder="1" applyAlignment="1" applyProtection="1">
      <alignment horizontal="center"/>
      <protection locked="0"/>
    </xf>
    <xf numFmtId="49" fontId="7" fillId="2" borderId="6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9" fontId="17" fillId="2" borderId="78" xfId="0" applyNumberFormat="1" applyFont="1" applyFill="1" applyBorder="1" applyAlignment="1">
      <alignment horizontal="center"/>
    </xf>
    <xf numFmtId="49" fontId="7" fillId="2" borderId="79" xfId="0" applyNumberFormat="1" applyFont="1" applyFill="1" applyBorder="1" applyAlignment="1">
      <alignment horizontal="center"/>
    </xf>
    <xf numFmtId="49" fontId="17" fillId="2" borderId="80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left" wrapText="1"/>
      <protection locked="0"/>
    </xf>
    <xf numFmtId="0" fontId="7" fillId="0" borderId="31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26" fillId="2" borderId="0" xfId="0" applyNumberFormat="1" applyFont="1" applyFill="1" applyAlignment="1" applyProtection="1">
      <alignment horizontal="left" wrapText="1"/>
      <protection locked="0"/>
    </xf>
    <xf numFmtId="49" fontId="7" fillId="2" borderId="0" xfId="0" applyNumberFormat="1" applyFont="1" applyFill="1" applyAlignment="1" applyProtection="1">
      <alignment horizontal="center"/>
      <protection locked="0"/>
    </xf>
    <xf numFmtId="164" fontId="6" fillId="2" borderId="0" xfId="0" applyNumberFormat="1" applyFont="1" applyFill="1" applyAlignment="1" applyProtection="1">
      <alignment horizontal="left" vertical="top"/>
      <protection locked="0"/>
    </xf>
    <xf numFmtId="0" fontId="1" fillId="0" borderId="48" xfId="0" applyFont="1" applyBorder="1" applyProtection="1">
      <protection locked="0"/>
    </xf>
    <xf numFmtId="49" fontId="7" fillId="2" borderId="0" xfId="0" applyNumberFormat="1" applyFont="1" applyFill="1" applyAlignment="1" applyProtection="1">
      <alignment vertical="top"/>
      <protection locked="0"/>
    </xf>
    <xf numFmtId="49" fontId="8" fillId="2" borderId="62" xfId="0" applyNumberFormat="1" applyFont="1" applyFill="1" applyBorder="1" applyAlignment="1" applyProtection="1">
      <alignment horizontal="center" vertical="center"/>
      <protection locked="0"/>
    </xf>
    <xf numFmtId="49" fontId="28" fillId="2" borderId="5" xfId="0" applyNumberFormat="1" applyFont="1" applyFill="1" applyBorder="1" applyAlignment="1" applyProtection="1">
      <alignment horizontal="center" vertical="center"/>
      <protection locked="0"/>
    </xf>
    <xf numFmtId="49" fontId="29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Protection="1">
      <protection locked="0"/>
    </xf>
    <xf numFmtId="49" fontId="7" fillId="2" borderId="0" xfId="0" applyNumberFormat="1" applyFont="1" applyFill="1" applyAlignment="1" applyProtection="1">
      <alignment horizontal="center" vertical="top"/>
      <protection locked="0"/>
    </xf>
    <xf numFmtId="49" fontId="5" fillId="2" borderId="0" xfId="0" applyNumberFormat="1" applyFont="1" applyFill="1" applyAlignment="1" applyProtection="1">
      <alignment horizontal="center" vertical="top"/>
      <protection locked="0"/>
    </xf>
    <xf numFmtId="49" fontId="26" fillId="2" borderId="0" xfId="0" applyNumberFormat="1" applyFont="1" applyFill="1" applyAlignment="1" applyProtection="1">
      <alignment horizontal="left" vertical="top" wrapText="1"/>
      <protection locked="0"/>
    </xf>
    <xf numFmtId="49" fontId="5" fillId="0" borderId="13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3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42" xfId="0" applyFont="1" applyBorder="1"/>
    <xf numFmtId="49" fontId="6" fillId="0" borderId="67" xfId="0" applyNumberFormat="1" applyFont="1" applyBorder="1" applyAlignment="1">
      <alignment horizontal="center" vertical="center"/>
    </xf>
    <xf numFmtId="0" fontId="1" fillId="0" borderId="67" xfId="0" applyFont="1" applyBorder="1"/>
    <xf numFmtId="49" fontId="5" fillId="0" borderId="50" xfId="0" applyNumberFormat="1" applyFont="1" applyBorder="1" applyAlignment="1">
      <alignment horizontal="center" vertical="center" wrapText="1"/>
    </xf>
    <xf numFmtId="0" fontId="1" fillId="0" borderId="51" xfId="0" applyFont="1" applyBorder="1"/>
    <xf numFmtId="0" fontId="1" fillId="0" borderId="68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70" xfId="0" applyFont="1" applyBorder="1"/>
    <xf numFmtId="49" fontId="5" fillId="0" borderId="69" xfId="0" applyNumberFormat="1" applyFont="1" applyBorder="1" applyAlignment="1">
      <alignment horizontal="center" vertical="center" wrapText="1"/>
    </xf>
    <xf numFmtId="0" fontId="1" fillId="0" borderId="71" xfId="0" applyFont="1" applyBorder="1"/>
    <xf numFmtId="166" fontId="7" fillId="0" borderId="13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8" xfId="0" applyFont="1" applyBorder="1"/>
    <xf numFmtId="49" fontId="5" fillId="0" borderId="16" xfId="0" applyNumberFormat="1" applyFont="1" applyBorder="1" applyAlignment="1">
      <alignment horizontal="left" vertical="center" wrapText="1"/>
    </xf>
    <xf numFmtId="49" fontId="7" fillId="0" borderId="51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 wrapText="1"/>
    </xf>
    <xf numFmtId="49" fontId="5" fillId="0" borderId="5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5" fillId="0" borderId="30" xfId="0" applyNumberFormat="1" applyFont="1" applyBorder="1"/>
    <xf numFmtId="0" fontId="5" fillId="0" borderId="30" xfId="0" applyFont="1" applyBorder="1"/>
    <xf numFmtId="49" fontId="7" fillId="0" borderId="0" xfId="0" applyNumberFormat="1" applyFont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5" fillId="0" borderId="1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49" fontId="5" fillId="0" borderId="11" xfId="0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31" fillId="0" borderId="5" xfId="0" applyNumberFormat="1" applyFont="1" applyBorder="1" applyAlignment="1">
      <alignment horizontal="center"/>
    </xf>
    <xf numFmtId="49" fontId="23" fillId="0" borderId="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right"/>
    </xf>
    <xf numFmtId="49" fontId="10" fillId="0" borderId="11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center" vertical="top"/>
    </xf>
    <xf numFmtId="0" fontId="5" fillId="0" borderId="5" xfId="0" applyFont="1" applyBorder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/>
    </xf>
    <xf numFmtId="0" fontId="1" fillId="0" borderId="59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52" xfId="0" applyFont="1" applyBorder="1"/>
    <xf numFmtId="0" fontId="1" fillId="0" borderId="37" xfId="0" applyFont="1" applyBorder="1"/>
    <xf numFmtId="49" fontId="5" fillId="0" borderId="58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7" fillId="0" borderId="13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/>
    </xf>
    <xf numFmtId="49" fontId="10" fillId="0" borderId="0" xfId="0" applyNumberFormat="1" applyFont="1"/>
    <xf numFmtId="49" fontId="5" fillId="0" borderId="30" xfId="0" applyNumberFormat="1" applyFont="1" applyBorder="1" applyAlignment="1">
      <alignment horizontal="center"/>
    </xf>
    <xf numFmtId="49" fontId="5" fillId="0" borderId="53" xfId="0" applyNumberFormat="1" applyFont="1" applyBorder="1"/>
    <xf numFmtId="49" fontId="5" fillId="0" borderId="5" xfId="0" applyNumberFormat="1" applyFont="1" applyBorder="1"/>
    <xf numFmtId="49" fontId="5" fillId="0" borderId="16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9" fontId="5" fillId="0" borderId="58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left"/>
    </xf>
    <xf numFmtId="49" fontId="5" fillId="0" borderId="50" xfId="0" applyNumberFormat="1" applyFont="1" applyBorder="1" applyAlignment="1">
      <alignment horizontal="center"/>
    </xf>
    <xf numFmtId="2" fontId="5" fillId="0" borderId="69" xfId="0" applyNumberFormat="1" applyFont="1" applyBorder="1" applyAlignment="1">
      <alignment horizontal="center"/>
    </xf>
    <xf numFmtId="0" fontId="32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8" xfId="0" applyFont="1" applyBorder="1"/>
    <xf numFmtId="0" fontId="1" fillId="0" borderId="25" xfId="0" applyFont="1" applyBorder="1"/>
    <xf numFmtId="0" fontId="1" fillId="0" borderId="29" xfId="0" applyFont="1" applyBorder="1"/>
    <xf numFmtId="0" fontId="3" fillId="0" borderId="53" xfId="0" applyFont="1" applyBorder="1" applyAlignment="1">
      <alignment horizontal="left"/>
    </xf>
    <xf numFmtId="0" fontId="1" fillId="0" borderId="54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49" fontId="3" fillId="0" borderId="55" xfId="0" applyNumberFormat="1" applyFont="1" applyBorder="1"/>
    <xf numFmtId="0" fontId="3" fillId="0" borderId="53" xfId="0" applyFont="1" applyBorder="1"/>
    <xf numFmtId="0" fontId="3" fillId="0" borderId="53" xfId="0" applyFont="1" applyBorder="1" applyAlignment="1">
      <alignment wrapText="1"/>
    </xf>
    <xf numFmtId="0" fontId="1" fillId="0" borderId="53" xfId="0" applyFont="1" applyBorder="1"/>
    <xf numFmtId="49" fontId="3" fillId="3" borderId="53" xfId="0" applyNumberFormat="1" applyFont="1" applyFill="1" applyBorder="1"/>
    <xf numFmtId="49" fontId="3" fillId="3" borderId="0" xfId="0" applyNumberFormat="1" applyFont="1" applyFill="1"/>
    <xf numFmtId="0" fontId="3" fillId="0" borderId="28" xfId="0" applyFont="1" applyBorder="1" applyAlignment="1">
      <alignment horizontal="center"/>
    </xf>
  </cellXfs>
  <cellStyles count="1">
    <cellStyle name="Обычный" xfId="0" builtinId="0"/>
  </cellStyles>
  <dxfs count="3">
    <dxf>
      <fill>
        <patternFill patternType="solid">
          <fgColor rgb="FFFEF0E4"/>
          <bgColor rgb="FFFEF0E4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u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outlinePr summaryBelow="0" summaryRight="0"/>
    <pageSetUpPr fitToPage="1"/>
  </sheetPr>
  <dimension ref="A1:BP64"/>
  <sheetViews>
    <sheetView showGridLines="0" workbookViewId="0">
      <selection activeCell="G2" sqref="G2:Z2"/>
    </sheetView>
  </sheetViews>
  <sheetFormatPr defaultColWidth="14.42578125" defaultRowHeight="15.75" customHeight="1" x14ac:dyDescent="0.2"/>
  <cols>
    <col min="1" max="1" width="2.28515625" style="86" customWidth="1"/>
    <col min="2" max="2" width="3.140625" style="86" customWidth="1"/>
    <col min="3" max="3" width="2.28515625" style="86" customWidth="1"/>
    <col min="4" max="4" width="1" style="86" customWidth="1"/>
    <col min="5" max="5" width="2" style="86" customWidth="1"/>
    <col min="6" max="6" width="1.28515625" style="86" customWidth="1"/>
    <col min="7" max="7" width="2.28515625" style="86" customWidth="1"/>
    <col min="8" max="8" width="3" style="86" customWidth="1"/>
    <col min="9" max="9" width="2.85546875" style="86" customWidth="1"/>
    <col min="10" max="10" width="3.7109375" style="86" customWidth="1"/>
    <col min="11" max="11" width="5.5703125" style="86" customWidth="1"/>
    <col min="12" max="12" width="3" style="86" customWidth="1"/>
    <col min="13" max="13" width="2.140625" style="86" customWidth="1"/>
    <col min="14" max="14" width="5.140625" style="86" customWidth="1"/>
    <col min="15" max="15" width="2.140625" style="86" customWidth="1"/>
    <col min="16" max="16" width="6.140625" style="86" customWidth="1"/>
    <col min="17" max="17" width="5.140625" style="86" customWidth="1"/>
    <col min="18" max="18" width="5.7109375" style="86" customWidth="1"/>
    <col min="19" max="19" width="2.140625" style="86" customWidth="1"/>
    <col min="20" max="20" width="3.7109375" style="86" customWidth="1"/>
    <col min="21" max="21" width="2.85546875" style="86" customWidth="1"/>
    <col min="22" max="22" width="1.85546875" style="86" customWidth="1"/>
    <col min="23" max="23" width="4.140625" style="86" customWidth="1"/>
    <col min="24" max="24" width="2.140625" style="86" customWidth="1"/>
    <col min="25" max="25" width="2.7109375" style="86" customWidth="1"/>
    <col min="26" max="26" width="2.140625" style="86" customWidth="1"/>
    <col min="27" max="27" width="0.7109375" style="86" customWidth="1"/>
    <col min="28" max="28" width="0.85546875" style="86" customWidth="1"/>
    <col min="29" max="29" width="4" style="86" customWidth="1"/>
    <col min="30" max="30" width="3.85546875" style="86" customWidth="1"/>
    <col min="31" max="31" width="2.140625" style="86" customWidth="1"/>
    <col min="32" max="32" width="2.7109375" style="86" customWidth="1"/>
    <col min="33" max="33" width="2.5703125" style="86" customWidth="1"/>
    <col min="34" max="34" width="3" style="86" customWidth="1"/>
    <col min="35" max="35" width="2.140625" style="86" customWidth="1"/>
    <col min="36" max="36" width="4" style="86" customWidth="1"/>
    <col min="37" max="37" width="2.85546875" style="86" customWidth="1"/>
    <col min="38" max="38" width="3.7109375" style="86" customWidth="1"/>
    <col min="39" max="39" width="2.28515625" style="86" customWidth="1"/>
    <col min="40" max="40" width="2.5703125" style="86" customWidth="1"/>
    <col min="41" max="41" width="3.42578125" style="86" customWidth="1"/>
    <col min="42" max="43" width="2.28515625" style="86" customWidth="1"/>
    <col min="44" max="44" width="3.5703125" style="86" customWidth="1"/>
    <col min="45" max="45" width="2.28515625" style="86" customWidth="1"/>
    <col min="46" max="46" width="2.5703125" style="86" customWidth="1"/>
    <col min="47" max="47" width="3.140625" style="86" customWidth="1"/>
    <col min="48" max="48" width="3" style="86" customWidth="1"/>
    <col min="49" max="49" width="4.28515625" style="86" customWidth="1"/>
    <col min="50" max="50" width="2.85546875" style="86" customWidth="1"/>
    <col min="51" max="51" width="3.7109375" style="86" customWidth="1"/>
    <col min="52" max="52" width="1.42578125" style="86" customWidth="1"/>
    <col min="53" max="53" width="2.7109375" style="86" customWidth="1"/>
    <col min="54" max="54" width="1.42578125" style="86" customWidth="1"/>
    <col min="55" max="55" width="2.42578125" style="86" customWidth="1"/>
    <col min="56" max="56" width="2.28515625" style="86" customWidth="1"/>
    <col min="57" max="57" width="2.7109375" style="86" customWidth="1"/>
    <col min="58" max="58" width="2.28515625" style="86" customWidth="1"/>
    <col min="59" max="59" width="2.42578125" style="86" customWidth="1"/>
    <col min="60" max="60" width="2.85546875" style="86" customWidth="1"/>
    <col min="61" max="62" width="2" style="86" customWidth="1"/>
    <col min="63" max="63" width="2.28515625" style="86" customWidth="1"/>
    <col min="64" max="64" width="2.85546875" style="86" customWidth="1"/>
    <col min="65" max="65" width="2.28515625" style="86" customWidth="1"/>
    <col min="66" max="66" width="2.140625" style="86" customWidth="1"/>
    <col min="67" max="67" width="2.5703125" style="86" customWidth="1"/>
    <col min="68" max="68" width="7.28515625" style="86" customWidth="1"/>
    <col min="69" max="16384" width="14.42578125" style="86"/>
  </cols>
  <sheetData>
    <row r="1" spans="1:68" ht="11.25" customHeight="1" x14ac:dyDescent="0.25">
      <c r="A1" s="156"/>
      <c r="B1" s="156"/>
      <c r="C1" s="156"/>
      <c r="D1" s="156"/>
      <c r="E1" s="156"/>
      <c r="F1" s="156"/>
      <c r="G1" s="156"/>
      <c r="H1" s="125"/>
      <c r="I1" s="125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125"/>
      <c r="V1" s="125"/>
      <c r="W1" s="90"/>
      <c r="X1" s="90"/>
      <c r="Y1" s="90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231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87"/>
      <c r="BA1" s="85"/>
      <c r="BB1" s="88"/>
      <c r="BC1" s="233" t="s">
        <v>160</v>
      </c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</row>
    <row r="2" spans="1:68" ht="18.75" customHeight="1" x14ac:dyDescent="0.25">
      <c r="A2" s="89"/>
      <c r="B2" s="89"/>
      <c r="C2" s="89"/>
      <c r="D2" s="89"/>
      <c r="E2" s="89"/>
      <c r="F2" s="89"/>
      <c r="G2" s="234" t="s">
        <v>161</v>
      </c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5"/>
      <c r="AB2" s="236"/>
      <c r="AC2" s="236"/>
      <c r="AD2" s="91" t="s">
        <v>3</v>
      </c>
      <c r="AE2" s="237"/>
      <c r="AF2" s="238"/>
      <c r="AG2" s="238"/>
      <c r="AH2" s="238"/>
      <c r="AI2" s="238"/>
      <c r="AJ2" s="238"/>
      <c r="AK2" s="238"/>
      <c r="AL2" s="238"/>
      <c r="AM2" s="92"/>
      <c r="AN2" s="9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87"/>
      <c r="BA2" s="85"/>
      <c r="BB2" s="88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</row>
    <row r="3" spans="1:68" ht="17.25" customHeight="1" x14ac:dyDescent="0.2">
      <c r="A3" s="89"/>
      <c r="B3" s="89"/>
      <c r="C3" s="89"/>
      <c r="D3" s="89"/>
      <c r="E3" s="89"/>
      <c r="F3" s="89"/>
      <c r="G3" s="89"/>
      <c r="H3" s="93"/>
      <c r="I3" s="93"/>
      <c r="J3" s="239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94"/>
      <c r="W3" s="93"/>
      <c r="X3" s="125"/>
      <c r="Y3" s="125"/>
      <c r="Z3" s="125"/>
      <c r="AA3" s="240" t="s">
        <v>162</v>
      </c>
      <c r="AB3" s="241"/>
      <c r="AC3" s="241"/>
      <c r="AD3" s="125"/>
      <c r="AE3" s="125"/>
      <c r="AH3" s="95"/>
      <c r="AI3" s="95"/>
      <c r="AJ3" s="96"/>
      <c r="AK3" s="95"/>
      <c r="AL3" s="97"/>
      <c r="AM3" s="97"/>
      <c r="AN3" s="93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98"/>
      <c r="BA3" s="85"/>
      <c r="BB3" s="99"/>
      <c r="BC3" s="242" t="s">
        <v>163</v>
      </c>
      <c r="BD3" s="232"/>
      <c r="BE3" s="232"/>
      <c r="BF3" s="232"/>
      <c r="BG3" s="232"/>
      <c r="BH3" s="232"/>
      <c r="BI3" s="243"/>
      <c r="BJ3" s="236"/>
      <c r="BK3" s="100" t="s">
        <v>3</v>
      </c>
      <c r="BL3" s="244"/>
      <c r="BM3" s="238"/>
      <c r="BN3" s="238"/>
      <c r="BO3" s="238"/>
      <c r="BP3" s="245"/>
    </row>
    <row r="4" spans="1:68" ht="8.25" customHeight="1" x14ac:dyDescent="0.25">
      <c r="A4" s="89"/>
      <c r="B4" s="89"/>
      <c r="C4" s="89"/>
      <c r="D4" s="89"/>
      <c r="E4" s="89"/>
      <c r="F4" s="89"/>
      <c r="G4" s="89"/>
      <c r="H4" s="246" t="s">
        <v>116</v>
      </c>
      <c r="I4" s="232"/>
      <c r="J4" s="232"/>
      <c r="K4" s="232"/>
      <c r="L4" s="232"/>
      <c r="M4" s="247" t="s">
        <v>75</v>
      </c>
      <c r="N4" s="248"/>
      <c r="O4" s="249" t="s">
        <v>76</v>
      </c>
      <c r="P4" s="248"/>
      <c r="Q4" s="232"/>
      <c r="R4" s="232"/>
      <c r="S4" s="101"/>
      <c r="T4" s="250">
        <v>20</v>
      </c>
      <c r="U4" s="251"/>
      <c r="V4" s="253" t="s">
        <v>164</v>
      </c>
      <c r="W4" s="232"/>
      <c r="X4" s="247" t="s">
        <v>75</v>
      </c>
      <c r="Y4" s="248"/>
      <c r="Z4" s="232"/>
      <c r="AA4" s="249" t="s">
        <v>76</v>
      </c>
      <c r="AB4" s="232"/>
      <c r="AC4" s="248"/>
      <c r="AD4" s="232"/>
      <c r="AE4" s="232"/>
      <c r="AF4" s="232"/>
      <c r="AG4" s="232"/>
      <c r="AH4" s="232"/>
      <c r="AI4" s="101"/>
      <c r="AJ4" s="250">
        <v>20</v>
      </c>
      <c r="AK4" s="251"/>
      <c r="AL4" s="254" t="s">
        <v>130</v>
      </c>
      <c r="AM4" s="102"/>
      <c r="AN4" s="101"/>
      <c r="AO4" s="101"/>
      <c r="AP4" s="101"/>
      <c r="AQ4" s="103"/>
      <c r="AR4" s="103"/>
      <c r="AS4" s="103"/>
      <c r="AT4" s="103"/>
      <c r="AU4" s="255" t="s">
        <v>77</v>
      </c>
      <c r="AV4" s="241"/>
      <c r="AW4" s="241"/>
      <c r="AX4" s="241"/>
      <c r="AY4" s="256"/>
      <c r="AZ4" s="98"/>
      <c r="BA4" s="85"/>
      <c r="BB4" s="104"/>
      <c r="BC4" s="156"/>
      <c r="BD4" s="156"/>
      <c r="BE4" s="156"/>
      <c r="BF4" s="156"/>
      <c r="BG4" s="156"/>
      <c r="BH4" s="156"/>
      <c r="BI4" s="259" t="s">
        <v>162</v>
      </c>
      <c r="BJ4" s="241"/>
      <c r="BL4" s="105"/>
      <c r="BM4" s="106"/>
      <c r="BN4" s="156"/>
      <c r="BO4" s="260"/>
      <c r="BP4" s="241"/>
    </row>
    <row r="5" spans="1:68" ht="5.25" customHeight="1" thickBot="1" x14ac:dyDescent="0.3">
      <c r="A5" s="89"/>
      <c r="B5" s="89"/>
      <c r="C5" s="89"/>
      <c r="D5" s="89"/>
      <c r="E5" s="89"/>
      <c r="F5" s="89"/>
      <c r="G5" s="89"/>
      <c r="H5" s="232"/>
      <c r="I5" s="232"/>
      <c r="J5" s="232"/>
      <c r="K5" s="232"/>
      <c r="L5" s="232"/>
      <c r="M5" s="232"/>
      <c r="N5" s="236"/>
      <c r="O5" s="232"/>
      <c r="P5" s="236"/>
      <c r="Q5" s="236"/>
      <c r="R5" s="236"/>
      <c r="S5" s="101"/>
      <c r="T5" s="252"/>
      <c r="U5" s="252"/>
      <c r="V5" s="232"/>
      <c r="W5" s="232"/>
      <c r="X5" s="232"/>
      <c r="Y5" s="236"/>
      <c r="Z5" s="236"/>
      <c r="AA5" s="232"/>
      <c r="AB5" s="232"/>
      <c r="AC5" s="236"/>
      <c r="AD5" s="236"/>
      <c r="AE5" s="236"/>
      <c r="AF5" s="236"/>
      <c r="AG5" s="236"/>
      <c r="AH5" s="236"/>
      <c r="AI5" s="101"/>
      <c r="AJ5" s="252"/>
      <c r="AK5" s="252"/>
      <c r="AL5" s="232"/>
      <c r="AM5" s="102"/>
      <c r="AN5" s="101"/>
      <c r="AO5" s="101"/>
      <c r="AP5" s="101"/>
      <c r="AQ5" s="103"/>
      <c r="AR5" s="103"/>
      <c r="AS5" s="103"/>
      <c r="AT5" s="107"/>
      <c r="AU5" s="257"/>
      <c r="AV5" s="236"/>
      <c r="AW5" s="236"/>
      <c r="AX5" s="236"/>
      <c r="AY5" s="258"/>
      <c r="AZ5" s="98"/>
      <c r="BA5" s="85"/>
      <c r="BB5" s="104"/>
      <c r="BC5" s="261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62"/>
      <c r="BP5" s="232"/>
    </row>
    <row r="6" spans="1:68" ht="10.5" customHeight="1" x14ac:dyDescent="0.2">
      <c r="A6" s="263" t="s">
        <v>165</v>
      </c>
      <c r="B6" s="232"/>
      <c r="C6" s="232"/>
      <c r="D6" s="232"/>
      <c r="E6" s="232"/>
      <c r="F6" s="89"/>
      <c r="G6" s="89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264" t="s">
        <v>78</v>
      </c>
      <c r="AR6" s="232"/>
      <c r="AS6" s="232"/>
      <c r="AT6" s="232"/>
      <c r="AU6" s="265" t="s">
        <v>166</v>
      </c>
      <c r="AV6" s="266"/>
      <c r="AW6" s="266"/>
      <c r="AX6" s="266"/>
      <c r="AY6" s="267"/>
      <c r="AZ6" s="98"/>
      <c r="BA6" s="85"/>
      <c r="BB6" s="104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</row>
    <row r="7" spans="1:68" ht="12" customHeight="1" x14ac:dyDescent="0.2">
      <c r="A7" s="270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68"/>
      <c r="AV7" s="236"/>
      <c r="AW7" s="236"/>
      <c r="AX7" s="236"/>
      <c r="AY7" s="269"/>
      <c r="AZ7" s="98"/>
      <c r="BA7" s="85"/>
      <c r="BB7" s="104"/>
      <c r="BC7" s="271" t="s">
        <v>165</v>
      </c>
      <c r="BD7" s="232"/>
      <c r="BE7" s="232"/>
      <c r="BF7" s="232"/>
      <c r="BG7" s="272"/>
      <c r="BH7" s="236"/>
      <c r="BI7" s="236"/>
      <c r="BJ7" s="236"/>
      <c r="BK7" s="236"/>
      <c r="BL7" s="236"/>
      <c r="BM7" s="236"/>
      <c r="BN7" s="236"/>
      <c r="BO7" s="236"/>
      <c r="BP7" s="236"/>
    </row>
    <row r="8" spans="1:68" ht="12" customHeight="1" x14ac:dyDescent="0.2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64" t="s">
        <v>117</v>
      </c>
      <c r="AR8" s="232"/>
      <c r="AS8" s="232"/>
      <c r="AT8" s="232"/>
      <c r="AU8" s="273"/>
      <c r="AV8" s="241"/>
      <c r="AW8" s="241"/>
      <c r="AX8" s="241"/>
      <c r="AY8" s="274"/>
      <c r="AZ8" s="98"/>
      <c r="BA8" s="85"/>
      <c r="BB8" s="104"/>
      <c r="BC8" s="275"/>
      <c r="BD8" s="232"/>
      <c r="BE8" s="232"/>
      <c r="BF8" s="232"/>
      <c r="BG8" s="259"/>
      <c r="BH8" s="241"/>
      <c r="BI8" s="241"/>
      <c r="BJ8" s="241"/>
      <c r="BK8" s="241"/>
      <c r="BL8" s="241"/>
      <c r="BM8" s="241"/>
      <c r="BN8" s="241"/>
      <c r="BO8" s="241"/>
      <c r="BP8" s="241"/>
    </row>
    <row r="9" spans="1:68" ht="12" customHeight="1" x14ac:dyDescent="0.2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2"/>
      <c r="AR9" s="232"/>
      <c r="AS9" s="232"/>
      <c r="AT9" s="232"/>
      <c r="AU9" s="268"/>
      <c r="AV9" s="236"/>
      <c r="AW9" s="236"/>
      <c r="AX9" s="236"/>
      <c r="AY9" s="269"/>
      <c r="AZ9" s="98"/>
      <c r="BA9" s="85"/>
      <c r="BB9" s="104"/>
      <c r="BC9" s="109"/>
      <c r="BD9" s="109"/>
      <c r="BE9" s="109"/>
      <c r="BF9" s="109"/>
      <c r="BG9" s="110"/>
      <c r="BH9" s="110"/>
      <c r="BI9" s="110"/>
      <c r="BJ9" s="110"/>
      <c r="BK9" s="110"/>
      <c r="BL9" s="110"/>
      <c r="BM9" s="110"/>
      <c r="BN9" s="110"/>
      <c r="BO9" s="110"/>
      <c r="BP9" s="110"/>
    </row>
    <row r="10" spans="1:68" ht="10.5" customHeight="1" x14ac:dyDescent="0.2">
      <c r="A10" s="125"/>
      <c r="B10" s="111"/>
      <c r="C10" s="111"/>
      <c r="D10" s="111"/>
      <c r="E10" s="111"/>
      <c r="F10" s="111"/>
      <c r="G10" s="276" t="s">
        <v>146</v>
      </c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64" t="s">
        <v>121</v>
      </c>
      <c r="AR10" s="232"/>
      <c r="AS10" s="232"/>
      <c r="AT10" s="277"/>
      <c r="AU10" s="273"/>
      <c r="AV10" s="241"/>
      <c r="AW10" s="241"/>
      <c r="AX10" s="241"/>
      <c r="AY10" s="274"/>
      <c r="AZ10" s="98"/>
      <c r="BA10" s="85"/>
      <c r="BB10" s="104"/>
      <c r="BC10" s="272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</row>
    <row r="11" spans="1:68" ht="18.75" customHeight="1" x14ac:dyDescent="0.2">
      <c r="A11" s="278" t="s">
        <v>167</v>
      </c>
      <c r="B11" s="232"/>
      <c r="C11" s="232"/>
      <c r="D11" s="232"/>
      <c r="E11" s="232"/>
      <c r="F11" s="232"/>
      <c r="G11" s="232"/>
      <c r="H11" s="232"/>
      <c r="I11" s="232"/>
      <c r="J11" s="279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2"/>
      <c r="AR11" s="232"/>
      <c r="AS11" s="232"/>
      <c r="AT11" s="277"/>
      <c r="AU11" s="268"/>
      <c r="AV11" s="236"/>
      <c r="AW11" s="236"/>
      <c r="AX11" s="236"/>
      <c r="AY11" s="269"/>
      <c r="AZ11" s="98"/>
      <c r="BA11" s="85"/>
      <c r="BB11" s="104"/>
      <c r="BC11" s="271" t="s">
        <v>168</v>
      </c>
      <c r="BD11" s="232"/>
      <c r="BE11" s="232"/>
      <c r="BF11" s="272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</row>
    <row r="12" spans="1:68" ht="18.75" customHeight="1" x14ac:dyDescent="0.2">
      <c r="A12" s="278" t="s">
        <v>120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80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64" t="s">
        <v>118</v>
      </c>
      <c r="AR12" s="232"/>
      <c r="AS12" s="232"/>
      <c r="AT12" s="277"/>
      <c r="AU12" s="282"/>
      <c r="AV12" s="281"/>
      <c r="AW12" s="281"/>
      <c r="AX12" s="281"/>
      <c r="AY12" s="283"/>
      <c r="AZ12" s="112"/>
      <c r="BA12" s="113" t="s">
        <v>169</v>
      </c>
      <c r="BB12" s="104"/>
      <c r="BC12" s="275"/>
      <c r="BD12" s="232"/>
      <c r="BE12" s="232"/>
      <c r="BF12" s="259" t="s">
        <v>170</v>
      </c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</row>
    <row r="13" spans="1:68" ht="18.75" customHeight="1" x14ac:dyDescent="0.2">
      <c r="A13" s="278" t="s">
        <v>171</v>
      </c>
      <c r="B13" s="232"/>
      <c r="C13" s="232"/>
      <c r="D13" s="114"/>
      <c r="E13" s="279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64" t="s">
        <v>122</v>
      </c>
      <c r="AR13" s="232"/>
      <c r="AS13" s="232"/>
      <c r="AT13" s="277"/>
      <c r="AU13" s="115"/>
      <c r="AV13" s="115"/>
      <c r="AW13" s="115"/>
      <c r="AX13" s="115"/>
      <c r="AY13" s="116"/>
      <c r="AZ13" s="112"/>
      <c r="BA13" s="118" t="s">
        <v>172</v>
      </c>
      <c r="BB13" s="104"/>
      <c r="BC13" s="271" t="s">
        <v>120</v>
      </c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72"/>
      <c r="BO13" s="236"/>
      <c r="BP13" s="236"/>
    </row>
    <row r="14" spans="1:68" ht="10.5" customHeight="1" x14ac:dyDescent="0.2">
      <c r="A14" s="275"/>
      <c r="B14" s="232"/>
      <c r="C14" s="232"/>
      <c r="D14" s="111"/>
      <c r="E14" s="276" t="s">
        <v>79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Z14" s="117"/>
      <c r="BA14" s="118" t="s">
        <v>173</v>
      </c>
      <c r="BB14" s="104"/>
      <c r="BC14" s="271" t="s">
        <v>119</v>
      </c>
      <c r="BD14" s="232"/>
      <c r="BE14" s="232"/>
      <c r="BF14" s="287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</row>
    <row r="15" spans="1:68" customFormat="1" ht="16.5" customHeight="1" x14ac:dyDescent="0.25">
      <c r="A15" s="284" t="s">
        <v>316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/>
      <c r="AD15" s="356" t="s">
        <v>317</v>
      </c>
      <c r="AE15" s="356"/>
      <c r="AF15" s="356"/>
      <c r="AG15" s="356"/>
      <c r="AH15" s="356"/>
      <c r="AI15" s="356"/>
      <c r="AJ15" s="356"/>
      <c r="AK15" s="356"/>
      <c r="AL15" s="356"/>
      <c r="AM15" s="355" t="s">
        <v>80</v>
      </c>
      <c r="AN15" s="355"/>
      <c r="AO15" s="355"/>
      <c r="AP15" s="355"/>
      <c r="AQ15" s="355"/>
      <c r="AR15" s="355"/>
      <c r="AS15" s="355"/>
      <c r="AT15" s="355"/>
      <c r="AV15" s="86"/>
      <c r="AW15" s="86"/>
      <c r="AX15" s="86"/>
      <c r="AY15" s="86"/>
      <c r="AZ15" s="228"/>
      <c r="BA15" s="113" t="s">
        <v>172</v>
      </c>
      <c r="BB15" s="218"/>
      <c r="BC15" s="227"/>
    </row>
    <row r="16" spans="1:68" customFormat="1" ht="16.5" customHeight="1" x14ac:dyDescent="0.25">
      <c r="A16" s="286" t="s">
        <v>318</v>
      </c>
      <c r="B16" s="286"/>
      <c r="C16" s="286"/>
      <c r="D16" s="286"/>
      <c r="E16" s="286"/>
      <c r="F16" s="286"/>
      <c r="G16" s="286"/>
      <c r="H16" s="286"/>
      <c r="I16" s="286"/>
      <c r="J16" s="286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W16" s="358" t="s">
        <v>319</v>
      </c>
      <c r="X16" s="358"/>
      <c r="Y16" s="358"/>
      <c r="Z16" s="219"/>
      <c r="AA16" s="219"/>
      <c r="AB16" s="219"/>
      <c r="AC16" s="219"/>
      <c r="AD16" s="219"/>
      <c r="AE16" s="224" t="s">
        <v>174</v>
      </c>
      <c r="AF16" s="224"/>
      <c r="AG16" s="224"/>
      <c r="AH16" s="224"/>
      <c r="AI16" s="224"/>
      <c r="AJ16" s="225"/>
      <c r="AK16" s="225"/>
      <c r="AN16" s="226" t="s">
        <v>175</v>
      </c>
      <c r="AO16" s="226"/>
      <c r="AP16" s="220"/>
      <c r="AQ16" s="220"/>
      <c r="AR16" s="24"/>
      <c r="AS16" s="24" t="s">
        <v>3</v>
      </c>
      <c r="AT16" s="221"/>
      <c r="AU16" s="222"/>
      <c r="AV16" s="222"/>
      <c r="AX16" s="222"/>
      <c r="AY16" s="222"/>
      <c r="AZ16" s="229"/>
      <c r="BA16" s="118" t="s">
        <v>172</v>
      </c>
      <c r="BB16" s="218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</row>
    <row r="17" spans="1:68" ht="3" customHeight="1" thickBot="1" x14ac:dyDescent="0.25">
      <c r="K17" s="288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17"/>
      <c r="BB17" s="104"/>
      <c r="BC17" s="287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</row>
    <row r="18" spans="1:68" ht="18.75" customHeight="1" thickBot="1" x14ac:dyDescent="0.25">
      <c r="A18" s="289" t="s">
        <v>176</v>
      </c>
      <c r="B18" s="232"/>
      <c r="C18" s="232"/>
      <c r="D18" s="232"/>
      <c r="E18" s="232"/>
      <c r="F18" s="232"/>
      <c r="G18" s="232"/>
      <c r="H18" s="232"/>
      <c r="I18" s="232"/>
      <c r="J18" s="122"/>
      <c r="K18" s="290" t="s">
        <v>81</v>
      </c>
      <c r="L18" s="236"/>
      <c r="M18" s="236"/>
      <c r="N18" s="236"/>
      <c r="O18" s="111"/>
      <c r="P18" s="111"/>
      <c r="Q18" s="111"/>
      <c r="R18" s="111"/>
      <c r="S18" s="111"/>
      <c r="T18" s="123"/>
      <c r="U18" s="290" t="s">
        <v>82</v>
      </c>
      <c r="V18" s="236"/>
      <c r="W18" s="236"/>
      <c r="X18" s="236"/>
      <c r="Y18" s="236"/>
      <c r="Z18" s="236"/>
      <c r="AA18" s="236"/>
      <c r="AB18" s="236"/>
      <c r="AC18" s="236"/>
      <c r="AD18" s="121"/>
      <c r="AE18" s="121"/>
      <c r="AF18" s="121"/>
      <c r="AG18" s="121"/>
      <c r="AH18" s="121"/>
      <c r="AI18" s="121"/>
      <c r="AJ18" s="121"/>
      <c r="AK18" s="121"/>
      <c r="AL18" s="123"/>
      <c r="AM18" s="291" t="s">
        <v>84</v>
      </c>
      <c r="AN18" s="236"/>
      <c r="AO18" s="236"/>
      <c r="AP18" s="236"/>
      <c r="AQ18" s="236"/>
      <c r="AR18" s="236"/>
      <c r="AS18" s="120"/>
      <c r="AT18" s="120"/>
      <c r="AU18" s="120"/>
      <c r="AV18" s="120"/>
      <c r="AW18" s="120"/>
      <c r="AX18" s="120"/>
      <c r="AY18" s="120"/>
      <c r="AZ18" s="117"/>
      <c r="BA18" s="124" t="s">
        <v>177</v>
      </c>
      <c r="BB18" s="104"/>
      <c r="BC18" s="29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</row>
    <row r="19" spans="1:68" ht="3" customHeight="1" thickBot="1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26"/>
      <c r="AN19" s="126"/>
      <c r="AO19" s="293"/>
      <c r="AP19" s="232"/>
      <c r="AQ19" s="232"/>
      <c r="AR19" s="232"/>
      <c r="AS19" s="232"/>
      <c r="AT19" s="232"/>
      <c r="AU19" s="293"/>
      <c r="AV19" s="232"/>
      <c r="AW19" s="232"/>
      <c r="AX19" s="232"/>
      <c r="AY19" s="232"/>
      <c r="AZ19" s="117"/>
      <c r="BA19" s="113"/>
      <c r="BB19" s="104"/>
      <c r="BC19" s="259" t="s">
        <v>178</v>
      </c>
      <c r="BD19" s="241"/>
      <c r="BE19" s="241"/>
      <c r="BF19" s="241"/>
      <c r="BG19" s="241"/>
      <c r="BH19" s="241"/>
      <c r="BI19" s="241"/>
      <c r="BJ19" s="241"/>
      <c r="BK19" s="241"/>
      <c r="BL19" s="241"/>
      <c r="BM19" s="241"/>
      <c r="BN19" s="241"/>
      <c r="BO19" s="241"/>
      <c r="BP19" s="241"/>
    </row>
    <row r="20" spans="1:68" ht="18.75" customHeight="1" thickBot="1" x14ac:dyDescent="0.25">
      <c r="A20" s="289" t="s">
        <v>179</v>
      </c>
      <c r="B20" s="232"/>
      <c r="C20" s="232"/>
      <c r="D20" s="232"/>
      <c r="E20" s="232"/>
      <c r="F20" s="232"/>
      <c r="G20" s="232"/>
      <c r="H20" s="232"/>
      <c r="I20" s="232"/>
      <c r="J20" s="122"/>
      <c r="K20" s="294" t="s">
        <v>180</v>
      </c>
      <c r="L20" s="236"/>
      <c r="M20" s="236"/>
      <c r="N20" s="236"/>
      <c r="O20" s="236"/>
      <c r="P20" s="236"/>
      <c r="Q20" s="236"/>
      <c r="R20" s="236"/>
      <c r="S20" s="156"/>
      <c r="T20" s="127"/>
      <c r="U20" s="294" t="s">
        <v>181</v>
      </c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156"/>
      <c r="AL20" s="123"/>
      <c r="AM20" s="290" t="s">
        <v>83</v>
      </c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156"/>
      <c r="AY20" s="156"/>
      <c r="AZ20" s="128"/>
      <c r="BA20" s="85"/>
      <c r="BB20" s="104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</row>
    <row r="21" spans="1:68" ht="3" customHeight="1" thickBot="1" x14ac:dyDescent="0.25">
      <c r="A21" s="129"/>
      <c r="B21" s="129"/>
      <c r="C21" s="129"/>
      <c r="D21" s="129"/>
      <c r="E21" s="129"/>
      <c r="F21" s="129"/>
      <c r="G21" s="129"/>
      <c r="H21" s="129"/>
      <c r="I21" s="129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8"/>
      <c r="BA21" s="85"/>
      <c r="BB21" s="104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</row>
    <row r="22" spans="1:68" ht="6" customHeight="1" thickTop="1" x14ac:dyDescent="0.2">
      <c r="A22" s="295" t="s">
        <v>182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7"/>
      <c r="AC22" s="295" t="s">
        <v>102</v>
      </c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7"/>
      <c r="AZ22" s="130"/>
      <c r="BA22" s="131"/>
      <c r="BB22" s="1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</row>
    <row r="23" spans="1:68" ht="4.5" customHeight="1" x14ac:dyDescent="0.2">
      <c r="A23" s="298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99"/>
      <c r="AA23" s="133"/>
      <c r="AB23" s="133"/>
      <c r="AC23" s="298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99"/>
      <c r="AZ23" s="130"/>
      <c r="BA23" s="131"/>
      <c r="BB23" s="132"/>
      <c r="BC23" s="300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</row>
    <row r="24" spans="1:68" ht="10.5" customHeight="1" x14ac:dyDescent="0.2">
      <c r="A24" s="301" t="s">
        <v>85</v>
      </c>
      <c r="B24" s="241"/>
      <c r="C24" s="241"/>
      <c r="D24" s="241"/>
      <c r="E24" s="241"/>
      <c r="F24" s="256"/>
      <c r="G24" s="307" t="s">
        <v>86</v>
      </c>
      <c r="H24" s="281"/>
      <c r="I24" s="281"/>
      <c r="J24" s="281"/>
      <c r="K24" s="308"/>
      <c r="L24" s="307" t="s">
        <v>87</v>
      </c>
      <c r="M24" s="281"/>
      <c r="N24" s="308"/>
      <c r="O24" s="309" t="s">
        <v>126</v>
      </c>
      <c r="P24" s="241"/>
      <c r="Q24" s="256"/>
      <c r="R24" s="309" t="s">
        <v>88</v>
      </c>
      <c r="S24" s="256"/>
      <c r="T24" s="309" t="s">
        <v>89</v>
      </c>
      <c r="U24" s="241"/>
      <c r="V24" s="241"/>
      <c r="W24" s="241"/>
      <c r="X24" s="241"/>
      <c r="Y24" s="241"/>
      <c r="Z24" s="312"/>
      <c r="AA24" s="133"/>
      <c r="AB24" s="133"/>
      <c r="AC24" s="301" t="s">
        <v>131</v>
      </c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312"/>
      <c r="AP24" s="315" t="s">
        <v>183</v>
      </c>
      <c r="AQ24" s="241"/>
      <c r="AR24" s="241"/>
      <c r="AS24" s="241"/>
      <c r="AT24" s="241"/>
      <c r="AU24" s="312"/>
      <c r="AV24" s="315" t="s">
        <v>153</v>
      </c>
      <c r="AW24" s="241"/>
      <c r="AX24" s="241"/>
      <c r="AY24" s="312"/>
      <c r="AZ24" s="134"/>
      <c r="BA24" s="85"/>
      <c r="BB24" s="164"/>
      <c r="BC24" s="316" t="s">
        <v>85</v>
      </c>
      <c r="BD24" s="241"/>
      <c r="BE24" s="241"/>
      <c r="BF24" s="241"/>
      <c r="BG24" s="256"/>
      <c r="BH24" s="316" t="s">
        <v>184</v>
      </c>
      <c r="BI24" s="241"/>
      <c r="BJ24" s="241"/>
      <c r="BK24" s="256"/>
      <c r="BL24" s="316" t="s">
        <v>185</v>
      </c>
      <c r="BM24" s="241"/>
      <c r="BN24" s="241"/>
      <c r="BO24" s="241"/>
      <c r="BP24" s="256"/>
    </row>
    <row r="25" spans="1:68" ht="13.5" customHeight="1" x14ac:dyDescent="0.2">
      <c r="A25" s="302"/>
      <c r="B25" s="232"/>
      <c r="C25" s="232"/>
      <c r="D25" s="232"/>
      <c r="E25" s="232"/>
      <c r="F25" s="303"/>
      <c r="G25" s="317" t="s">
        <v>90</v>
      </c>
      <c r="H25" s="256"/>
      <c r="I25" s="317" t="s">
        <v>91</v>
      </c>
      <c r="J25" s="256"/>
      <c r="K25" s="318" t="s">
        <v>92</v>
      </c>
      <c r="L25" s="317" t="s">
        <v>93</v>
      </c>
      <c r="M25" s="256"/>
      <c r="N25" s="318" t="s">
        <v>94</v>
      </c>
      <c r="O25" s="310"/>
      <c r="P25" s="232"/>
      <c r="Q25" s="303"/>
      <c r="R25" s="310"/>
      <c r="S25" s="303"/>
      <c r="T25" s="310"/>
      <c r="U25" s="232"/>
      <c r="V25" s="232"/>
      <c r="W25" s="232"/>
      <c r="X25" s="232"/>
      <c r="Y25" s="232"/>
      <c r="Z25" s="313"/>
      <c r="AA25" s="133"/>
      <c r="AB25" s="133"/>
      <c r="AC25" s="30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313"/>
      <c r="AP25" s="232"/>
      <c r="AQ25" s="232"/>
      <c r="AR25" s="232"/>
      <c r="AS25" s="232"/>
      <c r="AT25" s="232"/>
      <c r="AU25" s="313"/>
      <c r="AV25" s="232"/>
      <c r="AW25" s="232"/>
      <c r="AX25" s="232"/>
      <c r="AY25" s="313"/>
      <c r="AZ25" s="134"/>
      <c r="BA25" s="85"/>
      <c r="BB25" s="164"/>
      <c r="BC25" s="310"/>
      <c r="BD25" s="232"/>
      <c r="BE25" s="232"/>
      <c r="BF25" s="232"/>
      <c r="BG25" s="303"/>
      <c r="BH25" s="310"/>
      <c r="BI25" s="232"/>
      <c r="BJ25" s="232"/>
      <c r="BK25" s="303"/>
      <c r="BL25" s="310"/>
      <c r="BM25" s="232"/>
      <c r="BN25" s="232"/>
      <c r="BO25" s="232"/>
      <c r="BP25" s="303"/>
    </row>
    <row r="26" spans="1:68" ht="1.5" customHeight="1" x14ac:dyDescent="0.2">
      <c r="A26" s="302"/>
      <c r="B26" s="232"/>
      <c r="C26" s="232"/>
      <c r="D26" s="232"/>
      <c r="E26" s="232"/>
      <c r="F26" s="303"/>
      <c r="G26" s="310"/>
      <c r="H26" s="303"/>
      <c r="I26" s="310"/>
      <c r="J26" s="303"/>
      <c r="K26" s="319"/>
      <c r="L26" s="310"/>
      <c r="M26" s="303"/>
      <c r="N26" s="319"/>
      <c r="O26" s="310"/>
      <c r="P26" s="232"/>
      <c r="Q26" s="303"/>
      <c r="R26" s="310"/>
      <c r="S26" s="303"/>
      <c r="T26" s="310"/>
      <c r="U26" s="232"/>
      <c r="V26" s="232"/>
      <c r="W26" s="232"/>
      <c r="X26" s="232"/>
      <c r="Y26" s="232"/>
      <c r="Z26" s="313"/>
      <c r="AA26" s="133"/>
      <c r="AB26" s="133"/>
      <c r="AC26" s="30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313"/>
      <c r="AP26" s="236"/>
      <c r="AQ26" s="236"/>
      <c r="AR26" s="236"/>
      <c r="AS26" s="236"/>
      <c r="AT26" s="236"/>
      <c r="AU26" s="299"/>
      <c r="AV26" s="236"/>
      <c r="AW26" s="236"/>
      <c r="AX26" s="236"/>
      <c r="AY26" s="299"/>
      <c r="AZ26" s="134"/>
      <c r="BA26" s="85"/>
      <c r="BB26" s="164"/>
      <c r="BC26" s="310"/>
      <c r="BD26" s="232"/>
      <c r="BE26" s="232"/>
      <c r="BF26" s="232"/>
      <c r="BG26" s="303"/>
      <c r="BH26" s="310"/>
      <c r="BI26" s="232"/>
      <c r="BJ26" s="232"/>
      <c r="BK26" s="303"/>
      <c r="BL26" s="310"/>
      <c r="BM26" s="232"/>
      <c r="BN26" s="232"/>
      <c r="BO26" s="232"/>
      <c r="BP26" s="303"/>
    </row>
    <row r="27" spans="1:68" ht="8.25" customHeight="1" x14ac:dyDescent="0.2">
      <c r="A27" s="302"/>
      <c r="B27" s="232"/>
      <c r="C27" s="232"/>
      <c r="D27" s="232"/>
      <c r="E27" s="232"/>
      <c r="F27" s="303"/>
      <c r="G27" s="310"/>
      <c r="H27" s="303"/>
      <c r="I27" s="310"/>
      <c r="J27" s="303"/>
      <c r="K27" s="319"/>
      <c r="L27" s="310"/>
      <c r="M27" s="303"/>
      <c r="N27" s="319"/>
      <c r="O27" s="310"/>
      <c r="P27" s="232"/>
      <c r="Q27" s="303"/>
      <c r="R27" s="310"/>
      <c r="S27" s="303"/>
      <c r="T27" s="310"/>
      <c r="U27" s="232"/>
      <c r="V27" s="232"/>
      <c r="W27" s="232"/>
      <c r="X27" s="232"/>
      <c r="Y27" s="232"/>
      <c r="Z27" s="313"/>
      <c r="AA27" s="133"/>
      <c r="AB27" s="135"/>
      <c r="AC27" s="30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313"/>
      <c r="AP27" s="315" t="s">
        <v>123</v>
      </c>
      <c r="AQ27" s="241"/>
      <c r="AR27" s="256"/>
      <c r="AS27" s="309" t="s">
        <v>124</v>
      </c>
      <c r="AT27" s="241"/>
      <c r="AU27" s="312"/>
      <c r="AV27" s="315" t="s">
        <v>186</v>
      </c>
      <c r="AW27" s="256"/>
      <c r="AX27" s="309" t="s">
        <v>155</v>
      </c>
      <c r="AY27" s="312"/>
      <c r="AZ27" s="130"/>
      <c r="BA27" s="85"/>
      <c r="BB27" s="136"/>
      <c r="BC27" s="310"/>
      <c r="BD27" s="232"/>
      <c r="BE27" s="232"/>
      <c r="BF27" s="232"/>
      <c r="BG27" s="303"/>
      <c r="BH27" s="310"/>
      <c r="BI27" s="232"/>
      <c r="BJ27" s="232"/>
      <c r="BK27" s="303"/>
      <c r="BL27" s="310"/>
      <c r="BM27" s="232"/>
      <c r="BN27" s="232"/>
      <c r="BO27" s="232"/>
      <c r="BP27" s="303"/>
    </row>
    <row r="28" spans="1:68" ht="1.5" customHeight="1" thickBot="1" x14ac:dyDescent="0.25">
      <c r="A28" s="304"/>
      <c r="B28" s="305"/>
      <c r="C28" s="305"/>
      <c r="D28" s="305"/>
      <c r="E28" s="305"/>
      <c r="F28" s="306"/>
      <c r="G28" s="311"/>
      <c r="H28" s="306"/>
      <c r="I28" s="311"/>
      <c r="J28" s="306"/>
      <c r="K28" s="320"/>
      <c r="L28" s="311"/>
      <c r="M28" s="306"/>
      <c r="N28" s="320"/>
      <c r="O28" s="311"/>
      <c r="P28" s="305"/>
      <c r="Q28" s="306"/>
      <c r="R28" s="311"/>
      <c r="S28" s="306"/>
      <c r="T28" s="311"/>
      <c r="U28" s="305"/>
      <c r="V28" s="305"/>
      <c r="W28" s="305"/>
      <c r="X28" s="305"/>
      <c r="Y28" s="305"/>
      <c r="Z28" s="314"/>
      <c r="AA28" s="133"/>
      <c r="AB28" s="135"/>
      <c r="AC28" s="304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14"/>
      <c r="AP28" s="305"/>
      <c r="AQ28" s="305"/>
      <c r="AR28" s="306"/>
      <c r="AS28" s="311"/>
      <c r="AT28" s="305"/>
      <c r="AU28" s="314"/>
      <c r="AV28" s="305"/>
      <c r="AW28" s="306"/>
      <c r="AX28" s="311"/>
      <c r="AY28" s="314"/>
      <c r="AZ28" s="130"/>
      <c r="BA28" s="85"/>
      <c r="BB28" s="136"/>
      <c r="BC28" s="257"/>
      <c r="BD28" s="236"/>
      <c r="BE28" s="236"/>
      <c r="BF28" s="236"/>
      <c r="BG28" s="258"/>
      <c r="BH28" s="257"/>
      <c r="BI28" s="236"/>
      <c r="BJ28" s="236"/>
      <c r="BK28" s="258"/>
      <c r="BL28" s="257"/>
      <c r="BM28" s="236"/>
      <c r="BN28" s="236"/>
      <c r="BO28" s="236"/>
      <c r="BP28" s="258"/>
    </row>
    <row r="29" spans="1:68" ht="11.25" customHeight="1" thickTop="1" x14ac:dyDescent="0.2">
      <c r="A29" s="321" t="s">
        <v>320</v>
      </c>
      <c r="B29" s="232"/>
      <c r="C29" s="232"/>
      <c r="D29" s="232"/>
      <c r="E29" s="232"/>
      <c r="F29" s="303"/>
      <c r="G29" s="156"/>
      <c r="H29" s="156"/>
      <c r="I29" s="137"/>
      <c r="J29" s="156"/>
      <c r="K29" s="138"/>
      <c r="L29" s="156"/>
      <c r="M29" s="156"/>
      <c r="N29" s="138"/>
      <c r="O29" s="137"/>
      <c r="P29" s="156"/>
      <c r="Q29" s="139"/>
      <c r="R29" s="156"/>
      <c r="S29" s="139"/>
      <c r="T29" s="156"/>
      <c r="U29" s="156"/>
      <c r="V29" s="156"/>
      <c r="W29" s="156"/>
      <c r="X29" s="111"/>
      <c r="Y29" s="141"/>
      <c r="Z29" s="140"/>
      <c r="AA29" s="141"/>
      <c r="AB29" s="140"/>
      <c r="AC29" s="32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313"/>
      <c r="AP29" s="323"/>
      <c r="AQ29" s="232"/>
      <c r="AR29" s="303"/>
      <c r="AS29" s="324"/>
      <c r="AT29" s="232"/>
      <c r="AU29" s="313"/>
      <c r="AV29" s="325"/>
      <c r="AW29" s="303"/>
      <c r="AX29" s="326"/>
      <c r="AY29" s="313"/>
      <c r="AZ29" s="130"/>
      <c r="BA29" s="142" t="s">
        <v>187</v>
      </c>
      <c r="BB29" s="136"/>
      <c r="BC29" s="327" t="s">
        <v>150</v>
      </c>
      <c r="BD29" s="241"/>
      <c r="BE29" s="241"/>
      <c r="BF29" s="241"/>
      <c r="BG29" s="256"/>
      <c r="BH29" s="328"/>
      <c r="BI29" s="241"/>
      <c r="BJ29" s="241"/>
      <c r="BK29" s="256"/>
      <c r="BL29" s="327"/>
      <c r="BM29" s="241"/>
      <c r="BN29" s="241"/>
      <c r="BO29" s="241"/>
      <c r="BP29" s="256"/>
    </row>
    <row r="30" spans="1:68" ht="15" customHeight="1" x14ac:dyDescent="0.2">
      <c r="A30" s="298"/>
      <c r="B30" s="236"/>
      <c r="C30" s="236"/>
      <c r="D30" s="236"/>
      <c r="E30" s="236"/>
      <c r="F30" s="258"/>
      <c r="G30" s="156"/>
      <c r="H30" s="156"/>
      <c r="I30" s="137"/>
      <c r="J30" s="156"/>
      <c r="K30" s="138"/>
      <c r="L30" s="156"/>
      <c r="M30" s="156"/>
      <c r="N30" s="138"/>
      <c r="O30" s="137"/>
      <c r="P30" s="156"/>
      <c r="Q30" s="139"/>
      <c r="R30" s="156"/>
      <c r="S30" s="139"/>
      <c r="T30" s="156"/>
      <c r="U30" s="156"/>
      <c r="V30" s="156"/>
      <c r="W30" s="156"/>
      <c r="X30" s="111"/>
      <c r="Y30" s="141"/>
      <c r="Z30" s="140"/>
      <c r="AA30" s="141"/>
      <c r="AB30" s="140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99"/>
      <c r="AP30" s="329"/>
      <c r="AQ30" s="236"/>
      <c r="AR30" s="258"/>
      <c r="AS30" s="330"/>
      <c r="AT30" s="236"/>
      <c r="AU30" s="299"/>
      <c r="AV30" s="236"/>
      <c r="AW30" s="258"/>
      <c r="AX30" s="257"/>
      <c r="AY30" s="299"/>
      <c r="AZ30" s="130"/>
      <c r="BA30" s="142" t="s">
        <v>188</v>
      </c>
      <c r="BB30" s="136"/>
      <c r="BC30" s="257"/>
      <c r="BD30" s="236"/>
      <c r="BE30" s="236"/>
      <c r="BF30" s="236"/>
      <c r="BG30" s="258"/>
      <c r="BH30" s="331"/>
      <c r="BI30" s="236"/>
      <c r="BJ30" s="236"/>
      <c r="BK30" s="258"/>
      <c r="BL30" s="257"/>
      <c r="BM30" s="236"/>
      <c r="BN30" s="236"/>
      <c r="BO30" s="236"/>
      <c r="BP30" s="258"/>
    </row>
    <row r="31" spans="1:68" ht="8.25" customHeight="1" x14ac:dyDescent="0.2">
      <c r="A31" s="301" t="s">
        <v>95</v>
      </c>
      <c r="B31" s="241"/>
      <c r="C31" s="241"/>
      <c r="D31" s="241"/>
      <c r="E31" s="241"/>
      <c r="F31" s="256"/>
      <c r="G31" s="143"/>
      <c r="H31" s="143"/>
      <c r="I31" s="144"/>
      <c r="J31" s="143"/>
      <c r="K31" s="145"/>
      <c r="L31" s="143"/>
      <c r="M31" s="143"/>
      <c r="N31" s="145"/>
      <c r="O31" s="144"/>
      <c r="P31" s="143"/>
      <c r="Q31" s="146"/>
      <c r="R31" s="143"/>
      <c r="S31" s="146"/>
      <c r="T31" s="143"/>
      <c r="U31" s="143"/>
      <c r="V31" s="143"/>
      <c r="W31" s="143"/>
      <c r="X31" s="167"/>
      <c r="Y31" s="148"/>
      <c r="Z31" s="147"/>
      <c r="AA31" s="141"/>
      <c r="AB31" s="140"/>
      <c r="AC31" s="332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312"/>
      <c r="AP31" s="315"/>
      <c r="AQ31" s="241"/>
      <c r="AR31" s="256"/>
      <c r="AS31" s="309"/>
      <c r="AT31" s="241"/>
      <c r="AU31" s="312"/>
      <c r="AV31" s="333"/>
      <c r="AW31" s="256"/>
      <c r="AX31" s="316"/>
      <c r="AY31" s="312"/>
      <c r="AZ31" s="130"/>
      <c r="BA31" s="142" t="s">
        <v>189</v>
      </c>
      <c r="BB31" s="136"/>
      <c r="BC31" s="327" t="s">
        <v>151</v>
      </c>
      <c r="BD31" s="241"/>
      <c r="BE31" s="241"/>
      <c r="BF31" s="241"/>
      <c r="BG31" s="256"/>
      <c r="BH31" s="328"/>
      <c r="BI31" s="241"/>
      <c r="BJ31" s="241"/>
      <c r="BK31" s="256"/>
      <c r="BL31" s="327"/>
      <c r="BM31" s="241"/>
      <c r="BN31" s="241"/>
      <c r="BO31" s="241"/>
      <c r="BP31" s="256"/>
    </row>
    <row r="32" spans="1:68" ht="13.5" customHeight="1" x14ac:dyDescent="0.2">
      <c r="A32" s="298"/>
      <c r="B32" s="236"/>
      <c r="C32" s="236"/>
      <c r="D32" s="236"/>
      <c r="E32" s="236"/>
      <c r="F32" s="258"/>
      <c r="G32" s="166"/>
      <c r="H32" s="166"/>
      <c r="I32" s="149"/>
      <c r="J32" s="166"/>
      <c r="K32" s="150"/>
      <c r="L32" s="166"/>
      <c r="M32" s="166"/>
      <c r="N32" s="150"/>
      <c r="O32" s="149"/>
      <c r="P32" s="166"/>
      <c r="Q32" s="151"/>
      <c r="R32" s="166"/>
      <c r="S32" s="151"/>
      <c r="T32" s="166"/>
      <c r="U32" s="166"/>
      <c r="V32" s="166"/>
      <c r="W32" s="166"/>
      <c r="X32" s="152"/>
      <c r="Y32" s="153"/>
      <c r="Z32" s="154"/>
      <c r="AA32" s="141"/>
      <c r="AB32" s="140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99"/>
      <c r="AP32" s="236"/>
      <c r="AQ32" s="236"/>
      <c r="AR32" s="258"/>
      <c r="AS32" s="257"/>
      <c r="AT32" s="236"/>
      <c r="AU32" s="299"/>
      <c r="AV32" s="236"/>
      <c r="AW32" s="258"/>
      <c r="AX32" s="257"/>
      <c r="AY32" s="299"/>
      <c r="AZ32" s="130"/>
      <c r="BA32" s="142" t="s">
        <v>190</v>
      </c>
      <c r="BB32" s="136"/>
      <c r="BC32" s="257"/>
      <c r="BD32" s="236"/>
      <c r="BE32" s="236"/>
      <c r="BF32" s="236"/>
      <c r="BG32" s="258"/>
      <c r="BH32" s="331"/>
      <c r="BI32" s="236"/>
      <c r="BJ32" s="236"/>
      <c r="BK32" s="258"/>
      <c r="BL32" s="257"/>
      <c r="BM32" s="236"/>
      <c r="BN32" s="236"/>
      <c r="BO32" s="236"/>
      <c r="BP32" s="258"/>
    </row>
    <row r="33" spans="1:68" ht="13.5" customHeight="1" x14ac:dyDescent="0.2">
      <c r="A33" s="301" t="s">
        <v>321</v>
      </c>
      <c r="B33" s="241"/>
      <c r="C33" s="241"/>
      <c r="D33" s="241"/>
      <c r="E33" s="241"/>
      <c r="F33" s="256"/>
      <c r="G33" s="156"/>
      <c r="H33" s="156"/>
      <c r="I33" s="137"/>
      <c r="J33" s="156"/>
      <c r="K33" s="138"/>
      <c r="L33" s="156"/>
      <c r="M33" s="156"/>
      <c r="N33" s="138"/>
      <c r="O33" s="137"/>
      <c r="P33" s="156"/>
      <c r="Q33" s="139"/>
      <c r="R33" s="156"/>
      <c r="S33" s="139"/>
      <c r="T33" s="156"/>
      <c r="U33" s="156"/>
      <c r="V33" s="156"/>
      <c r="W33" s="156"/>
      <c r="X33" s="155"/>
      <c r="Y33" s="141"/>
      <c r="Z33" s="140"/>
      <c r="AA33" s="141"/>
      <c r="AB33" s="140"/>
      <c r="AC33" s="332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312"/>
      <c r="AP33" s="315"/>
      <c r="AQ33" s="241"/>
      <c r="AR33" s="256"/>
      <c r="AS33" s="315"/>
      <c r="AT33" s="241"/>
      <c r="AU33" s="312"/>
      <c r="AV33" s="315"/>
      <c r="AW33" s="256"/>
      <c r="AX33" s="315"/>
      <c r="AY33" s="312"/>
      <c r="AZ33" s="130"/>
      <c r="BA33" s="142" t="s">
        <v>191</v>
      </c>
      <c r="BB33" s="136"/>
      <c r="BC33" s="334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</row>
    <row r="34" spans="1:68" ht="10.5" customHeight="1" thickBot="1" x14ac:dyDescent="0.25">
      <c r="A34" s="304"/>
      <c r="B34" s="305"/>
      <c r="C34" s="305"/>
      <c r="D34" s="305"/>
      <c r="E34" s="305"/>
      <c r="F34" s="306"/>
      <c r="G34" s="157"/>
      <c r="H34" s="157"/>
      <c r="I34" s="158"/>
      <c r="J34" s="157"/>
      <c r="K34" s="159"/>
      <c r="L34" s="157"/>
      <c r="M34" s="157"/>
      <c r="N34" s="159"/>
      <c r="O34" s="158"/>
      <c r="P34" s="157"/>
      <c r="Q34" s="160"/>
      <c r="R34" s="157"/>
      <c r="S34" s="160"/>
      <c r="T34" s="157"/>
      <c r="U34" s="157"/>
      <c r="V34" s="157"/>
      <c r="W34" s="157"/>
      <c r="X34" s="161"/>
      <c r="Y34" s="162"/>
      <c r="Z34" s="163"/>
      <c r="AA34" s="141"/>
      <c r="AB34" s="140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313"/>
      <c r="AP34" s="232"/>
      <c r="AQ34" s="232"/>
      <c r="AR34" s="303"/>
      <c r="AS34" s="232"/>
      <c r="AT34" s="232"/>
      <c r="AU34" s="313"/>
      <c r="AV34" s="232"/>
      <c r="AW34" s="303"/>
      <c r="AX34" s="232"/>
      <c r="AY34" s="313"/>
      <c r="AZ34" s="134"/>
      <c r="BA34" s="142" t="s">
        <v>192</v>
      </c>
      <c r="BB34" s="335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</row>
    <row r="35" spans="1:68" ht="3.75" customHeight="1" thickTop="1" thickBot="1" x14ac:dyDescent="0.25">
      <c r="A35" s="133"/>
      <c r="B35" s="133"/>
      <c r="C35" s="133"/>
      <c r="D35" s="133"/>
      <c r="E35" s="133"/>
      <c r="F35" s="133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98"/>
      <c r="Y35" s="141"/>
      <c r="Z35" s="141"/>
      <c r="AA35" s="141"/>
      <c r="AB35" s="140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99"/>
      <c r="AP35" s="236"/>
      <c r="AQ35" s="236"/>
      <c r="AR35" s="258"/>
      <c r="AS35" s="236"/>
      <c r="AT35" s="236"/>
      <c r="AU35" s="299"/>
      <c r="AV35" s="236"/>
      <c r="AW35" s="258"/>
      <c r="AX35" s="236"/>
      <c r="AY35" s="299"/>
      <c r="AZ35" s="134"/>
      <c r="BA35" s="142"/>
      <c r="BB35" s="164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</row>
    <row r="36" spans="1:68" ht="11.25" customHeight="1" thickTop="1" x14ac:dyDescent="0.2">
      <c r="A36" s="336" t="s">
        <v>105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8"/>
      <c r="AA36" s="141"/>
      <c r="AB36" s="140"/>
      <c r="AC36" s="332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312"/>
      <c r="AP36" s="133"/>
      <c r="AQ36" s="133"/>
      <c r="AR36" s="165"/>
      <c r="AS36" s="133"/>
      <c r="AT36" s="133"/>
      <c r="AU36" s="135"/>
      <c r="AV36" s="133"/>
      <c r="AW36" s="165"/>
      <c r="AX36" s="133"/>
      <c r="AY36" s="135"/>
      <c r="AZ36" s="134"/>
      <c r="BA36" s="105"/>
      <c r="BB36" s="339" t="s">
        <v>193</v>
      </c>
      <c r="BC36" s="232"/>
      <c r="BD36" s="232"/>
      <c r="BE36" s="232"/>
      <c r="BF36" s="166"/>
      <c r="BG36" s="166"/>
      <c r="BH36" s="166"/>
      <c r="BI36" s="166"/>
      <c r="BJ36" s="166"/>
      <c r="BK36" s="198"/>
      <c r="BL36" s="340"/>
      <c r="BM36" s="236"/>
      <c r="BN36" s="236"/>
      <c r="BO36" s="236"/>
      <c r="BP36" s="198"/>
    </row>
    <row r="37" spans="1:68" ht="9" customHeight="1" x14ac:dyDescent="0.2">
      <c r="A37" s="301" t="s">
        <v>106</v>
      </c>
      <c r="B37" s="241"/>
      <c r="C37" s="241"/>
      <c r="D37" s="241"/>
      <c r="E37" s="241"/>
      <c r="F37" s="256"/>
      <c r="G37" s="309" t="s">
        <v>107</v>
      </c>
      <c r="H37" s="241"/>
      <c r="I37" s="241"/>
      <c r="J37" s="256"/>
      <c r="K37" s="309" t="s">
        <v>108</v>
      </c>
      <c r="L37" s="241"/>
      <c r="M37" s="241"/>
      <c r="N37" s="241"/>
      <c r="O37" s="241"/>
      <c r="P37" s="256"/>
      <c r="Q37" s="309" t="s">
        <v>109</v>
      </c>
      <c r="R37" s="241"/>
      <c r="S37" s="241"/>
      <c r="T37" s="256"/>
      <c r="U37" s="309" t="s">
        <v>147</v>
      </c>
      <c r="V37" s="241"/>
      <c r="W37" s="241"/>
      <c r="X37" s="241"/>
      <c r="Y37" s="241"/>
      <c r="Z37" s="312"/>
      <c r="AA37" s="141"/>
      <c r="AB37" s="140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313"/>
      <c r="AP37" s="133"/>
      <c r="AQ37" s="133"/>
      <c r="AR37" s="165"/>
      <c r="AS37" s="133"/>
      <c r="AT37" s="133"/>
      <c r="AU37" s="135"/>
      <c r="AV37" s="133"/>
      <c r="AW37" s="165"/>
      <c r="AX37" s="133"/>
      <c r="AY37" s="135"/>
      <c r="AZ37" s="134"/>
      <c r="BA37" s="105"/>
      <c r="BB37" s="341"/>
      <c r="BC37" s="232"/>
      <c r="BD37" s="232"/>
      <c r="BE37" s="232"/>
      <c r="BF37" s="342" t="s">
        <v>194</v>
      </c>
      <c r="BG37" s="241"/>
      <c r="BH37" s="241"/>
      <c r="BI37" s="342" t="s">
        <v>128</v>
      </c>
      <c r="BJ37" s="241"/>
      <c r="BK37" s="241"/>
      <c r="BL37" s="342" t="s">
        <v>195</v>
      </c>
      <c r="BM37" s="241"/>
      <c r="BN37" s="241"/>
      <c r="BO37" s="241"/>
      <c r="BP37" s="241"/>
    </row>
    <row r="38" spans="1:68" ht="9" customHeight="1" x14ac:dyDescent="0.2">
      <c r="A38" s="298"/>
      <c r="B38" s="236"/>
      <c r="C38" s="236"/>
      <c r="D38" s="236"/>
      <c r="E38" s="236"/>
      <c r="F38" s="258"/>
      <c r="G38" s="310"/>
      <c r="H38" s="232"/>
      <c r="I38" s="232"/>
      <c r="J38" s="303"/>
      <c r="K38" s="257"/>
      <c r="L38" s="236"/>
      <c r="M38" s="236"/>
      <c r="N38" s="236"/>
      <c r="O38" s="236"/>
      <c r="P38" s="258"/>
      <c r="Q38" s="310"/>
      <c r="R38" s="232"/>
      <c r="S38" s="232"/>
      <c r="T38" s="303"/>
      <c r="U38" s="310"/>
      <c r="V38" s="232"/>
      <c r="W38" s="232"/>
      <c r="X38" s="232"/>
      <c r="Y38" s="232"/>
      <c r="Z38" s="313"/>
      <c r="AA38" s="141"/>
      <c r="AB38" s="140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99"/>
      <c r="AP38" s="168"/>
      <c r="AQ38" s="168"/>
      <c r="AR38" s="169"/>
      <c r="AS38" s="168"/>
      <c r="AT38" s="168"/>
      <c r="AU38" s="170"/>
      <c r="AV38" s="168"/>
      <c r="AW38" s="169"/>
      <c r="AX38" s="168"/>
      <c r="AY38" s="170"/>
      <c r="AZ38" s="134"/>
      <c r="BA38" s="105"/>
      <c r="BB38" s="164"/>
      <c r="BC38" s="343" t="s">
        <v>127</v>
      </c>
      <c r="BD38" s="232"/>
      <c r="BE38" s="232"/>
      <c r="BF38" s="276"/>
      <c r="BG38" s="232"/>
      <c r="BH38" s="232"/>
      <c r="BI38" s="232"/>
      <c r="BJ38" s="232"/>
      <c r="BK38" s="334"/>
      <c r="BL38" s="232"/>
      <c r="BM38" s="232"/>
      <c r="BN38" s="232"/>
      <c r="BO38" s="232"/>
      <c r="BP38" s="232"/>
    </row>
    <row r="39" spans="1:68" ht="9" customHeight="1" x14ac:dyDescent="0.2">
      <c r="A39" s="301" t="s">
        <v>103</v>
      </c>
      <c r="B39" s="256"/>
      <c r="C39" s="309" t="s">
        <v>110</v>
      </c>
      <c r="D39" s="241"/>
      <c r="E39" s="241"/>
      <c r="F39" s="256"/>
      <c r="G39" s="310"/>
      <c r="H39" s="232"/>
      <c r="I39" s="232"/>
      <c r="J39" s="303"/>
      <c r="K39" s="309" t="s">
        <v>111</v>
      </c>
      <c r="L39" s="241"/>
      <c r="M39" s="256"/>
      <c r="N39" s="309" t="s">
        <v>196</v>
      </c>
      <c r="O39" s="241"/>
      <c r="P39" s="256"/>
      <c r="Q39" s="310"/>
      <c r="R39" s="232"/>
      <c r="S39" s="232"/>
      <c r="T39" s="303"/>
      <c r="U39" s="310"/>
      <c r="V39" s="232"/>
      <c r="W39" s="232"/>
      <c r="X39" s="232"/>
      <c r="Y39" s="232"/>
      <c r="Z39" s="313"/>
      <c r="AA39" s="172"/>
      <c r="AB39" s="173"/>
      <c r="AC39" s="332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312"/>
      <c r="AP39" s="133"/>
      <c r="AQ39" s="133"/>
      <c r="AR39" s="165"/>
      <c r="AS39" s="133"/>
      <c r="AT39" s="133"/>
      <c r="AU39" s="135"/>
      <c r="AV39" s="133"/>
      <c r="AW39" s="165"/>
      <c r="AX39" s="133"/>
      <c r="AY39" s="135"/>
      <c r="AZ39" s="134"/>
      <c r="BA39" s="105"/>
      <c r="BB39" s="164"/>
      <c r="BC39" s="343" t="s">
        <v>197</v>
      </c>
      <c r="BD39" s="232"/>
      <c r="BE39" s="232"/>
      <c r="BF39" s="276"/>
      <c r="BG39" s="232"/>
      <c r="BH39" s="232"/>
      <c r="BI39" s="232"/>
      <c r="BJ39" s="232"/>
    </row>
    <row r="40" spans="1:68" ht="5.25" customHeight="1" thickBot="1" x14ac:dyDescent="0.25">
      <c r="A40" s="304"/>
      <c r="B40" s="306"/>
      <c r="C40" s="311"/>
      <c r="D40" s="305"/>
      <c r="E40" s="305"/>
      <c r="F40" s="306"/>
      <c r="G40" s="311"/>
      <c r="H40" s="305"/>
      <c r="I40" s="305"/>
      <c r="J40" s="306"/>
      <c r="K40" s="311"/>
      <c r="L40" s="305"/>
      <c r="M40" s="306"/>
      <c r="N40" s="311"/>
      <c r="O40" s="305"/>
      <c r="P40" s="306"/>
      <c r="Q40" s="311"/>
      <c r="R40" s="305"/>
      <c r="S40" s="305"/>
      <c r="T40" s="306"/>
      <c r="U40" s="311"/>
      <c r="V40" s="305"/>
      <c r="W40" s="305"/>
      <c r="X40" s="305"/>
      <c r="Y40" s="305"/>
      <c r="Z40" s="314"/>
      <c r="AA40" s="172"/>
      <c r="AB40" s="173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14"/>
      <c r="AP40" s="174"/>
      <c r="AQ40" s="174"/>
      <c r="AR40" s="175"/>
      <c r="AS40" s="174"/>
      <c r="AT40" s="174"/>
      <c r="AU40" s="176"/>
      <c r="AV40" s="174"/>
      <c r="AW40" s="175"/>
      <c r="AX40" s="174"/>
      <c r="AY40" s="176"/>
      <c r="AZ40" s="134"/>
      <c r="BA40" s="105"/>
      <c r="BB40" s="164"/>
      <c r="BC40" s="343" t="s">
        <v>135</v>
      </c>
      <c r="BD40" s="232"/>
      <c r="BE40" s="232"/>
      <c r="BF40" s="276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</row>
    <row r="41" spans="1:68" ht="15" customHeight="1" thickTop="1" x14ac:dyDescent="0.2">
      <c r="A41" s="344" t="s">
        <v>198</v>
      </c>
      <c r="B41" s="303"/>
      <c r="C41" s="345"/>
      <c r="D41" s="232"/>
      <c r="E41" s="232"/>
      <c r="F41" s="303"/>
      <c r="K41" s="177"/>
      <c r="M41" s="178"/>
      <c r="P41" s="178"/>
      <c r="T41" s="178"/>
      <c r="Z41" s="179"/>
      <c r="AA41" s="180"/>
      <c r="AB41" s="180"/>
      <c r="AC41" s="346" t="s">
        <v>96</v>
      </c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181"/>
      <c r="BA41" s="105"/>
      <c r="BB41" s="164"/>
      <c r="BC41" s="343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</row>
    <row r="42" spans="1:68" ht="4.5" customHeight="1" x14ac:dyDescent="0.2">
      <c r="A42" s="298"/>
      <c r="B42" s="258"/>
      <c r="C42" s="257"/>
      <c r="D42" s="236"/>
      <c r="E42" s="236"/>
      <c r="F42" s="258"/>
      <c r="G42" s="119"/>
      <c r="H42" s="119"/>
      <c r="I42" s="119"/>
      <c r="J42" s="119"/>
      <c r="K42" s="182"/>
      <c r="L42" s="119"/>
      <c r="M42" s="183"/>
      <c r="N42" s="119"/>
      <c r="O42" s="119"/>
      <c r="P42" s="183"/>
      <c r="Q42" s="119"/>
      <c r="R42" s="119"/>
      <c r="S42" s="119"/>
      <c r="T42" s="183"/>
      <c r="U42" s="119"/>
      <c r="V42" s="119"/>
      <c r="W42" s="119"/>
      <c r="X42" s="119"/>
      <c r="Y42" s="119"/>
      <c r="Z42" s="184"/>
      <c r="AA42" s="185"/>
      <c r="AB42" s="185"/>
      <c r="AN42" s="186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8"/>
      <c r="AZ42" s="181"/>
      <c r="BA42" s="105"/>
      <c r="BB42" s="164"/>
      <c r="BC42" s="343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</row>
    <row r="43" spans="1:68" ht="12" customHeight="1" x14ac:dyDescent="0.2">
      <c r="A43" s="347"/>
      <c r="B43" s="256"/>
      <c r="C43" s="327"/>
      <c r="D43" s="241"/>
      <c r="E43" s="241"/>
      <c r="F43" s="256"/>
      <c r="K43" s="177"/>
      <c r="M43" s="178"/>
      <c r="P43" s="178"/>
      <c r="T43" s="178"/>
      <c r="Z43" s="179"/>
      <c r="AA43" s="185"/>
      <c r="AB43" s="185"/>
      <c r="AN43" s="186"/>
      <c r="AY43" s="186"/>
      <c r="AZ43" s="181"/>
      <c r="BA43" s="105"/>
      <c r="BB43" s="104"/>
      <c r="BC43" s="340" t="s">
        <v>199</v>
      </c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</row>
    <row r="44" spans="1:68" ht="9.75" customHeight="1" x14ac:dyDescent="0.2">
      <c r="A44" s="298"/>
      <c r="B44" s="258"/>
      <c r="C44" s="257"/>
      <c r="D44" s="236"/>
      <c r="E44" s="236"/>
      <c r="F44" s="258"/>
      <c r="K44" s="177"/>
      <c r="M44" s="178"/>
      <c r="P44" s="178"/>
      <c r="T44" s="178"/>
      <c r="Z44" s="179"/>
      <c r="AA44" s="189"/>
      <c r="AB44" s="189"/>
      <c r="AN44" s="186"/>
      <c r="AY44" s="186"/>
      <c r="AZ44" s="181"/>
      <c r="BA44" s="105"/>
      <c r="BB44" s="104"/>
      <c r="BC44" s="316" t="s">
        <v>200</v>
      </c>
      <c r="BD44" s="241"/>
      <c r="BE44" s="241"/>
      <c r="BF44" s="256"/>
      <c r="BG44" s="316" t="s">
        <v>201</v>
      </c>
      <c r="BH44" s="241"/>
      <c r="BI44" s="241"/>
      <c r="BJ44" s="256"/>
      <c r="BK44" s="316" t="s">
        <v>202</v>
      </c>
      <c r="BL44" s="241"/>
      <c r="BM44" s="256"/>
      <c r="BN44" s="316" t="s">
        <v>137</v>
      </c>
      <c r="BO44" s="241"/>
      <c r="BP44" s="256"/>
    </row>
    <row r="45" spans="1:68" ht="9" customHeight="1" x14ac:dyDescent="0.2">
      <c r="A45" s="301" t="s">
        <v>112</v>
      </c>
      <c r="B45" s="241"/>
      <c r="C45" s="241"/>
      <c r="D45" s="241"/>
      <c r="E45" s="241"/>
      <c r="F45" s="256"/>
      <c r="G45" s="309" t="s">
        <v>113</v>
      </c>
      <c r="H45" s="241"/>
      <c r="I45" s="241"/>
      <c r="J45" s="256"/>
      <c r="K45" s="309" t="s">
        <v>114</v>
      </c>
      <c r="L45" s="241"/>
      <c r="M45" s="256"/>
      <c r="N45" s="309" t="s">
        <v>114</v>
      </c>
      <c r="O45" s="241"/>
      <c r="P45" s="256"/>
      <c r="Q45" s="309" t="s">
        <v>113</v>
      </c>
      <c r="R45" s="241"/>
      <c r="S45" s="241"/>
      <c r="T45" s="241"/>
      <c r="U45" s="309" t="s">
        <v>129</v>
      </c>
      <c r="V45" s="241"/>
      <c r="W45" s="241"/>
      <c r="X45" s="241"/>
      <c r="Y45" s="241"/>
      <c r="Z45" s="312"/>
      <c r="AA45" s="189"/>
      <c r="AB45" s="189"/>
      <c r="AN45" s="186"/>
      <c r="AQ45" s="348"/>
      <c r="AR45" s="232"/>
      <c r="AS45" s="232"/>
      <c r="AT45" s="232"/>
      <c r="AU45" s="232"/>
      <c r="AV45" s="232"/>
      <c r="AY45" s="186"/>
      <c r="AZ45" s="181"/>
      <c r="BA45" s="105"/>
      <c r="BB45" s="104"/>
      <c r="BC45" s="310"/>
      <c r="BD45" s="232"/>
      <c r="BE45" s="232"/>
      <c r="BF45" s="303"/>
      <c r="BG45" s="310"/>
      <c r="BH45" s="232"/>
      <c r="BI45" s="232"/>
      <c r="BJ45" s="303"/>
      <c r="BK45" s="310"/>
      <c r="BL45" s="232"/>
      <c r="BM45" s="303"/>
      <c r="BN45" s="310"/>
      <c r="BO45" s="232"/>
      <c r="BP45" s="303"/>
    </row>
    <row r="46" spans="1:68" ht="6" customHeight="1" x14ac:dyDescent="0.2">
      <c r="A46" s="298"/>
      <c r="B46" s="236"/>
      <c r="C46" s="236"/>
      <c r="D46" s="236"/>
      <c r="E46" s="236"/>
      <c r="F46" s="258"/>
      <c r="G46" s="257"/>
      <c r="H46" s="236"/>
      <c r="I46" s="236"/>
      <c r="J46" s="258"/>
      <c r="K46" s="257"/>
      <c r="L46" s="236"/>
      <c r="M46" s="258"/>
      <c r="N46" s="257"/>
      <c r="O46" s="236"/>
      <c r="P46" s="258"/>
      <c r="Q46" s="257"/>
      <c r="R46" s="236"/>
      <c r="S46" s="236"/>
      <c r="T46" s="236"/>
      <c r="U46" s="257"/>
      <c r="V46" s="236"/>
      <c r="W46" s="236"/>
      <c r="X46" s="236"/>
      <c r="Y46" s="236"/>
      <c r="Z46" s="299"/>
      <c r="AA46" s="198"/>
      <c r="AB46" s="198"/>
      <c r="AN46" s="186"/>
      <c r="AQ46" s="232"/>
      <c r="AR46" s="232"/>
      <c r="AS46" s="232"/>
      <c r="AT46" s="232"/>
      <c r="AU46" s="232"/>
      <c r="AV46" s="232"/>
      <c r="AY46" s="186"/>
      <c r="AZ46" s="181"/>
      <c r="BA46" s="105"/>
      <c r="BB46" s="104"/>
      <c r="BC46" s="310"/>
      <c r="BD46" s="232"/>
      <c r="BE46" s="232"/>
      <c r="BF46" s="303"/>
      <c r="BG46" s="310"/>
      <c r="BH46" s="232"/>
      <c r="BI46" s="232"/>
      <c r="BJ46" s="303"/>
      <c r="BK46" s="310"/>
      <c r="BL46" s="232"/>
      <c r="BM46" s="303"/>
      <c r="BN46" s="310"/>
      <c r="BO46" s="232"/>
      <c r="BP46" s="303"/>
    </row>
    <row r="47" spans="1:68" ht="11.25" customHeight="1" x14ac:dyDescent="0.2">
      <c r="A47" s="301" t="s">
        <v>203</v>
      </c>
      <c r="B47" s="241"/>
      <c r="C47" s="241"/>
      <c r="D47" s="241"/>
      <c r="E47" s="241"/>
      <c r="F47" s="256"/>
      <c r="G47" s="349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303"/>
      <c r="U47" s="309" t="s">
        <v>204</v>
      </c>
      <c r="V47" s="241"/>
      <c r="W47" s="241"/>
      <c r="X47" s="241"/>
      <c r="Y47" s="241"/>
      <c r="Z47" s="312"/>
      <c r="AA47" s="198"/>
      <c r="AB47" s="198"/>
      <c r="AC47" s="362" t="s">
        <v>205</v>
      </c>
      <c r="AD47" s="362"/>
      <c r="AE47" s="362"/>
      <c r="AF47" s="362"/>
      <c r="AG47" s="362"/>
      <c r="AH47" s="362"/>
      <c r="AN47" s="186"/>
      <c r="AQ47" s="232"/>
      <c r="AR47" s="232"/>
      <c r="AS47" s="232"/>
      <c r="AT47" s="232"/>
      <c r="AU47" s="232"/>
      <c r="AV47" s="232"/>
      <c r="AY47" s="186"/>
      <c r="AZ47" s="181"/>
      <c r="BA47" s="105"/>
      <c r="BB47" s="104"/>
      <c r="BC47" s="310"/>
      <c r="BD47" s="232"/>
      <c r="BE47" s="232"/>
      <c r="BF47" s="303"/>
      <c r="BG47" s="310"/>
      <c r="BH47" s="232"/>
      <c r="BI47" s="232"/>
      <c r="BJ47" s="303"/>
      <c r="BK47" s="310"/>
      <c r="BL47" s="232"/>
      <c r="BM47" s="303"/>
      <c r="BN47" s="310"/>
      <c r="BO47" s="232"/>
      <c r="BP47" s="303"/>
    </row>
    <row r="48" spans="1:68" ht="15" customHeight="1" x14ac:dyDescent="0.2">
      <c r="A48" s="302"/>
      <c r="B48" s="232"/>
      <c r="C48" s="232"/>
      <c r="D48" s="232"/>
      <c r="E48" s="232"/>
      <c r="F48" s="303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58"/>
      <c r="U48" s="310"/>
      <c r="V48" s="232"/>
      <c r="W48" s="232"/>
      <c r="X48" s="232"/>
      <c r="Y48" s="232"/>
      <c r="Z48" s="313"/>
      <c r="AA48" s="198"/>
      <c r="AB48" s="198"/>
      <c r="AC48" s="362"/>
      <c r="AD48" s="362"/>
      <c r="AE48" s="362"/>
      <c r="AF48" s="362"/>
      <c r="AG48" s="362"/>
      <c r="AH48" s="362"/>
      <c r="AN48" s="186"/>
      <c r="AY48" s="186"/>
      <c r="AZ48" s="181"/>
      <c r="BA48" s="105"/>
      <c r="BB48" s="104"/>
      <c r="BC48" s="257"/>
      <c r="BD48" s="236"/>
      <c r="BE48" s="236"/>
      <c r="BF48" s="258"/>
      <c r="BG48" s="257"/>
      <c r="BH48" s="236"/>
      <c r="BI48" s="236"/>
      <c r="BJ48" s="258"/>
      <c r="BK48" s="257"/>
      <c r="BL48" s="236"/>
      <c r="BM48" s="258"/>
      <c r="BN48" s="257"/>
      <c r="BO48" s="236"/>
      <c r="BP48" s="258"/>
    </row>
    <row r="49" spans="1:68" ht="7.5" customHeight="1" x14ac:dyDescent="0.2">
      <c r="A49" s="302"/>
      <c r="B49" s="232"/>
      <c r="C49" s="232"/>
      <c r="D49" s="232"/>
      <c r="E49" s="232"/>
      <c r="F49" s="303"/>
      <c r="T49" s="178"/>
      <c r="U49" s="310"/>
      <c r="V49" s="232"/>
      <c r="W49" s="232"/>
      <c r="X49" s="232"/>
      <c r="Y49" s="232"/>
      <c r="Z49" s="313"/>
      <c r="AA49" s="198"/>
      <c r="AB49" s="198"/>
      <c r="AC49" s="362"/>
      <c r="AD49" s="362"/>
      <c r="AE49" s="362"/>
      <c r="AF49" s="362"/>
      <c r="AG49" s="362"/>
      <c r="AH49" s="362"/>
      <c r="AN49" s="186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1"/>
      <c r="AZ49" s="181"/>
      <c r="BA49" s="105"/>
      <c r="BB49" s="104"/>
      <c r="BC49" s="327" t="s">
        <v>206</v>
      </c>
      <c r="BD49" s="241"/>
      <c r="BE49" s="241"/>
      <c r="BF49" s="256"/>
      <c r="BG49" s="327"/>
      <c r="BH49" s="241"/>
      <c r="BI49" s="241"/>
      <c r="BJ49" s="256"/>
      <c r="BK49" s="327"/>
      <c r="BL49" s="241"/>
      <c r="BM49" s="256"/>
      <c r="BN49" s="327"/>
      <c r="BO49" s="241"/>
      <c r="BP49" s="256"/>
    </row>
    <row r="50" spans="1:68" ht="18.75" customHeight="1" thickBot="1" x14ac:dyDescent="0.25">
      <c r="A50" s="304"/>
      <c r="B50" s="305"/>
      <c r="C50" s="305"/>
      <c r="D50" s="305"/>
      <c r="E50" s="305"/>
      <c r="F50" s="306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3"/>
      <c r="U50" s="311"/>
      <c r="V50" s="305"/>
      <c r="W50" s="305"/>
      <c r="X50" s="305"/>
      <c r="Y50" s="305"/>
      <c r="Z50" s="314"/>
      <c r="AA50" s="156"/>
      <c r="AB50" s="156"/>
      <c r="AC50" s="362"/>
      <c r="AD50" s="362"/>
      <c r="AE50" s="362"/>
      <c r="AF50" s="362"/>
      <c r="AG50" s="362"/>
      <c r="AH50" s="362"/>
      <c r="AI50" s="194"/>
      <c r="AJ50" s="194"/>
      <c r="AK50" s="194"/>
      <c r="AL50" s="194"/>
      <c r="AM50" s="194"/>
      <c r="AN50" s="18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81"/>
      <c r="BA50" s="85"/>
      <c r="BB50" s="196"/>
      <c r="BC50" s="257"/>
      <c r="BD50" s="236"/>
      <c r="BE50" s="236"/>
      <c r="BF50" s="258"/>
      <c r="BG50" s="257"/>
      <c r="BH50" s="236"/>
      <c r="BI50" s="236"/>
      <c r="BJ50" s="258"/>
      <c r="BK50" s="257"/>
      <c r="BL50" s="236"/>
      <c r="BM50" s="258"/>
      <c r="BN50" s="257"/>
      <c r="BO50" s="236"/>
      <c r="BP50" s="258"/>
    </row>
    <row r="51" spans="1:68" ht="10.5" customHeight="1" thickTop="1" x14ac:dyDescent="0.2">
      <c r="A51" s="346" t="s">
        <v>207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156"/>
      <c r="AB51" s="156"/>
      <c r="AC51" s="363" t="s">
        <v>99</v>
      </c>
      <c r="AD51" s="363"/>
      <c r="AE51" s="363"/>
      <c r="AF51" s="363"/>
      <c r="AG51" s="363"/>
      <c r="AH51" s="363"/>
      <c r="AI51" s="276" t="s">
        <v>97</v>
      </c>
      <c r="AJ51" s="232"/>
      <c r="AK51" s="232"/>
      <c r="AL51" s="232"/>
      <c r="AM51" s="232"/>
      <c r="AN51" s="189"/>
      <c r="AO51" s="276" t="s">
        <v>98</v>
      </c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181"/>
      <c r="BA51" s="85"/>
      <c r="BB51" s="196"/>
      <c r="BC51" s="316" t="s">
        <v>136</v>
      </c>
      <c r="BD51" s="241"/>
      <c r="BE51" s="241"/>
      <c r="BF51" s="256"/>
      <c r="BG51" s="350"/>
      <c r="BH51" s="241"/>
      <c r="BI51" s="241"/>
      <c r="BJ51" s="256"/>
      <c r="BK51" s="350"/>
      <c r="BL51" s="241"/>
      <c r="BM51" s="256"/>
      <c r="BN51" s="350"/>
      <c r="BO51" s="241"/>
      <c r="BP51" s="256"/>
    </row>
    <row r="52" spans="1:68" ht="15" customHeight="1" x14ac:dyDescent="0.2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156"/>
      <c r="AB52" s="156"/>
      <c r="AC52" s="363"/>
      <c r="AD52" s="363"/>
      <c r="AE52" s="363"/>
      <c r="AF52" s="363"/>
      <c r="AG52" s="363"/>
      <c r="AH52" s="363"/>
      <c r="AI52" s="351"/>
      <c r="AJ52" s="238"/>
      <c r="AK52" s="238"/>
      <c r="AL52" s="238"/>
      <c r="AM52" s="245"/>
      <c r="AN52" s="185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81"/>
      <c r="BA52" s="85"/>
      <c r="BB52" s="196"/>
      <c r="BC52" s="257"/>
      <c r="BD52" s="236"/>
      <c r="BE52" s="236"/>
      <c r="BF52" s="258"/>
      <c r="BG52" s="257"/>
      <c r="BH52" s="236"/>
      <c r="BI52" s="236"/>
      <c r="BJ52" s="258"/>
      <c r="BK52" s="257"/>
      <c r="BL52" s="236"/>
      <c r="BM52" s="258"/>
      <c r="BN52" s="257"/>
      <c r="BO52" s="236"/>
      <c r="BP52" s="258"/>
    </row>
    <row r="53" spans="1:68" ht="11.25" customHeight="1" x14ac:dyDescent="0.2">
      <c r="A53" s="353" t="s">
        <v>115</v>
      </c>
      <c r="B53" s="232"/>
      <c r="C53" s="232"/>
      <c r="D53" s="232"/>
      <c r="E53" s="232"/>
      <c r="F53" s="340"/>
      <c r="G53" s="236"/>
      <c r="H53" s="236"/>
      <c r="I53" s="236"/>
      <c r="J53" s="236"/>
      <c r="K53" s="198"/>
      <c r="L53" s="354"/>
      <c r="M53" s="236"/>
      <c r="N53" s="236"/>
      <c r="O53" s="236"/>
      <c r="P53" s="236"/>
      <c r="Q53" s="236"/>
      <c r="R53" s="236"/>
      <c r="S53" s="236"/>
      <c r="T53" s="236"/>
      <c r="U53" s="189"/>
      <c r="V53" s="189"/>
      <c r="W53" s="156"/>
      <c r="X53" s="156"/>
      <c r="Y53" s="156"/>
      <c r="Z53" s="197"/>
      <c r="AB53" s="156"/>
      <c r="AC53" s="363"/>
      <c r="AD53" s="363"/>
      <c r="AE53" s="363"/>
      <c r="AF53" s="363"/>
      <c r="AG53" s="363"/>
      <c r="AH53" s="363"/>
      <c r="AI53" s="276" t="s">
        <v>100</v>
      </c>
      <c r="AJ53" s="232"/>
      <c r="AK53" s="232"/>
      <c r="AL53" s="232"/>
      <c r="AM53" s="232"/>
      <c r="AN53" s="189"/>
      <c r="AO53" s="276" t="s">
        <v>101</v>
      </c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181"/>
      <c r="BA53" s="85"/>
      <c r="BB53" s="196"/>
      <c r="BC53" s="316" t="s">
        <v>208</v>
      </c>
      <c r="BD53" s="241"/>
      <c r="BE53" s="241"/>
      <c r="BF53" s="256"/>
      <c r="BG53" s="350"/>
      <c r="BH53" s="241"/>
      <c r="BI53" s="241"/>
      <c r="BJ53" s="256"/>
      <c r="BK53" s="350"/>
      <c r="BL53" s="241"/>
      <c r="BM53" s="256"/>
      <c r="BN53" s="350"/>
      <c r="BO53" s="241"/>
      <c r="BP53" s="256"/>
    </row>
    <row r="54" spans="1:68" ht="15" customHeight="1" x14ac:dyDescent="0.2">
      <c r="A54" s="352"/>
      <c r="B54" s="232"/>
      <c r="C54" s="232"/>
      <c r="D54" s="232"/>
      <c r="E54" s="232"/>
      <c r="F54" s="342" t="s">
        <v>97</v>
      </c>
      <c r="G54" s="241"/>
      <c r="H54" s="241"/>
      <c r="I54" s="241"/>
      <c r="J54" s="241"/>
      <c r="K54" s="199"/>
      <c r="L54" s="342" t="s">
        <v>98</v>
      </c>
      <c r="M54" s="241"/>
      <c r="N54" s="241"/>
      <c r="O54" s="241"/>
      <c r="P54" s="241"/>
      <c r="Q54" s="241"/>
      <c r="R54" s="241"/>
      <c r="S54" s="241"/>
      <c r="T54" s="241"/>
      <c r="U54" s="212"/>
      <c r="V54" s="212"/>
      <c r="W54" s="156"/>
      <c r="X54" s="156"/>
      <c r="Y54" s="156"/>
      <c r="Z54" s="197"/>
      <c r="AB54" s="156"/>
      <c r="AC54" s="363"/>
      <c r="AD54" s="363"/>
      <c r="AE54" s="363"/>
      <c r="AF54" s="363"/>
      <c r="AG54" s="363"/>
      <c r="AH54" s="363"/>
      <c r="AI54" s="194"/>
      <c r="AJ54" s="194"/>
      <c r="AK54" s="194"/>
      <c r="AL54" s="194"/>
      <c r="AM54" s="194"/>
      <c r="AN54" s="18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81"/>
      <c r="BA54" s="85"/>
      <c r="BB54" s="196"/>
      <c r="BC54" s="257"/>
      <c r="BD54" s="236"/>
      <c r="BE54" s="236"/>
      <c r="BF54" s="258"/>
      <c r="BG54" s="257"/>
      <c r="BH54" s="236"/>
      <c r="BI54" s="236"/>
      <c r="BJ54" s="258"/>
      <c r="BK54" s="257"/>
      <c r="BL54" s="236"/>
      <c r="BM54" s="258"/>
      <c r="BN54" s="257"/>
      <c r="BO54" s="236"/>
      <c r="BP54" s="258"/>
    </row>
    <row r="55" spans="1:68" ht="11.25" customHeight="1" x14ac:dyDescent="0.2">
      <c r="P55" s="129"/>
      <c r="Q55" s="129"/>
      <c r="U55" s="111"/>
      <c r="V55" s="111"/>
      <c r="W55" s="211"/>
      <c r="X55" s="211"/>
      <c r="Y55" s="211"/>
      <c r="Z55" s="200"/>
      <c r="AB55" s="211"/>
      <c r="AC55" s="363"/>
      <c r="AD55" s="363"/>
      <c r="AE55" s="363"/>
      <c r="AF55" s="363"/>
      <c r="AG55" s="363"/>
      <c r="AH55" s="363"/>
      <c r="AI55" s="276" t="s">
        <v>97</v>
      </c>
      <c r="AJ55" s="232"/>
      <c r="AK55" s="232"/>
      <c r="AL55" s="232"/>
      <c r="AM55" s="232"/>
      <c r="AN55" s="189"/>
      <c r="AO55" s="276" t="s">
        <v>98</v>
      </c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181"/>
      <c r="BA55" s="85"/>
      <c r="BB55" s="196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</row>
    <row r="56" spans="1:68" ht="15" customHeight="1" x14ac:dyDescent="0.2">
      <c r="A56" s="360" t="s">
        <v>209</v>
      </c>
      <c r="B56" s="360"/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1"/>
      <c r="P56" s="202"/>
      <c r="Q56" s="203"/>
      <c r="R56" s="203"/>
      <c r="S56" s="203"/>
      <c r="T56" s="203"/>
      <c r="U56" s="203"/>
      <c r="V56" s="203"/>
      <c r="W56" s="203"/>
      <c r="X56" s="203"/>
      <c r="Y56" s="204"/>
      <c r="Z56" s="200"/>
      <c r="AB56" s="211"/>
      <c r="AC56" s="374" t="s">
        <v>210</v>
      </c>
      <c r="AD56" s="232"/>
      <c r="AE56" s="232"/>
      <c r="AF56" s="232"/>
      <c r="AG56" s="232"/>
      <c r="AH56" s="232"/>
      <c r="AI56" s="368"/>
      <c r="AJ56" s="238"/>
      <c r="AK56" s="238"/>
      <c r="AL56" s="238"/>
      <c r="AM56" s="245"/>
      <c r="AN56" s="185"/>
      <c r="AO56" s="369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05"/>
      <c r="BA56" s="206"/>
      <c r="BB56" s="207"/>
      <c r="BC56" s="208"/>
      <c r="BD56" s="208"/>
      <c r="BE56" s="208"/>
      <c r="BF56" s="208"/>
      <c r="BG56" s="208"/>
      <c r="BH56" s="208"/>
      <c r="BI56" s="208"/>
      <c r="BJ56" s="208"/>
      <c r="BK56" s="208"/>
      <c r="BL56" s="208"/>
      <c r="BM56" s="208"/>
      <c r="BN56" s="208"/>
      <c r="BO56" s="208"/>
      <c r="BP56" s="208"/>
    </row>
    <row r="57" spans="1:68" ht="11.25" customHeight="1" x14ac:dyDescent="0.2">
      <c r="A57" s="360"/>
      <c r="B57" s="360"/>
      <c r="C57" s="360"/>
      <c r="D57" s="360"/>
      <c r="E57" s="360"/>
      <c r="F57" s="360"/>
      <c r="G57" s="360"/>
      <c r="H57" s="360"/>
      <c r="I57" s="360"/>
      <c r="J57" s="360"/>
      <c r="K57" s="360"/>
      <c r="L57" s="360"/>
      <c r="M57" s="360"/>
      <c r="N57" s="360"/>
      <c r="O57" s="361"/>
      <c r="P57" s="209"/>
      <c r="Q57" s="114"/>
      <c r="R57" s="114"/>
      <c r="S57" s="114"/>
      <c r="T57" s="114"/>
      <c r="U57" s="114"/>
      <c r="V57" s="114"/>
      <c r="W57" s="114"/>
      <c r="X57" s="114"/>
      <c r="Y57" s="204"/>
      <c r="Z57" s="210"/>
      <c r="AB57" s="114"/>
      <c r="AC57" s="232"/>
      <c r="AD57" s="232"/>
      <c r="AE57" s="232"/>
      <c r="AF57" s="232"/>
      <c r="AG57" s="232"/>
      <c r="AH57" s="232"/>
      <c r="AI57" s="276" t="s">
        <v>97</v>
      </c>
      <c r="AJ57" s="232"/>
      <c r="AK57" s="232"/>
      <c r="AL57" s="232"/>
      <c r="AM57" s="232"/>
      <c r="AN57" s="189"/>
      <c r="AO57" s="276" t="s">
        <v>98</v>
      </c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181"/>
      <c r="BA57" s="155"/>
      <c r="BB57" s="196"/>
      <c r="BC57" s="260"/>
      <c r="BD57" s="241"/>
      <c r="BE57" s="241"/>
      <c r="BF57" s="241"/>
      <c r="BG57" s="241"/>
      <c r="BH57" s="241"/>
      <c r="BI57" s="241"/>
      <c r="BJ57" s="241"/>
      <c r="BK57" s="241"/>
      <c r="BL57" s="241"/>
      <c r="BM57" s="241"/>
      <c r="BN57" s="241"/>
      <c r="BO57" s="241"/>
      <c r="BP57" s="241"/>
    </row>
    <row r="58" spans="1:68" ht="11.25" customHeight="1" x14ac:dyDescent="0.2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O58" s="230"/>
      <c r="P58" s="209"/>
      <c r="Q58" s="114"/>
      <c r="R58" s="114"/>
      <c r="S58" s="114"/>
      <c r="T58" s="114"/>
      <c r="U58" s="114"/>
      <c r="V58" s="114"/>
      <c r="W58" s="114"/>
      <c r="X58" s="114"/>
      <c r="Y58" s="204"/>
      <c r="Z58" s="210"/>
      <c r="AB58" s="114"/>
      <c r="AC58" s="262" t="s">
        <v>211</v>
      </c>
      <c r="AD58" s="232"/>
      <c r="AE58" s="232"/>
      <c r="AF58" s="232"/>
      <c r="AG58" s="232"/>
      <c r="AH58" s="232"/>
      <c r="AI58" s="211"/>
      <c r="AJ58" s="211"/>
      <c r="AK58" s="211"/>
      <c r="AL58" s="211"/>
      <c r="AM58" s="211"/>
      <c r="AN58" s="211"/>
      <c r="AO58" s="354" t="s">
        <v>212</v>
      </c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181"/>
      <c r="BA58" s="198"/>
      <c r="BB58" s="196"/>
      <c r="BC58" s="371" t="s">
        <v>138</v>
      </c>
      <c r="BD58" s="232"/>
      <c r="BE58" s="232"/>
      <c r="BF58" s="232"/>
      <c r="BG58" s="340"/>
      <c r="BH58" s="236"/>
      <c r="BI58" s="236"/>
      <c r="BJ58" s="156"/>
      <c r="BK58" s="340"/>
      <c r="BL58" s="236"/>
      <c r="BM58" s="236"/>
      <c r="BN58" s="236"/>
      <c r="BO58" s="236"/>
      <c r="BP58" s="236"/>
    </row>
    <row r="59" spans="1:68" ht="11.25" customHeight="1" x14ac:dyDescent="0.2">
      <c r="A59" s="201"/>
      <c r="B59" s="201"/>
      <c r="C59" s="201"/>
      <c r="D59" s="201"/>
      <c r="E59" s="201"/>
      <c r="F59" s="201"/>
      <c r="G59" s="201"/>
      <c r="H59" s="201"/>
      <c r="I59" s="201"/>
      <c r="J59" s="201"/>
      <c r="O59" s="230"/>
      <c r="P59" s="209"/>
      <c r="Q59" s="114"/>
      <c r="R59" s="114"/>
      <c r="S59" s="114"/>
      <c r="T59" s="114"/>
      <c r="U59" s="114"/>
      <c r="V59" s="114"/>
      <c r="W59" s="114"/>
      <c r="X59" s="114"/>
      <c r="Y59" s="204"/>
      <c r="Z59" s="210"/>
      <c r="AB59" s="114"/>
      <c r="AC59" s="232"/>
      <c r="AD59" s="232"/>
      <c r="AE59" s="232"/>
      <c r="AF59" s="232"/>
      <c r="AG59" s="232"/>
      <c r="AH59" s="232"/>
      <c r="AI59" s="211"/>
      <c r="AJ59" s="211"/>
      <c r="AK59" s="211"/>
      <c r="AL59" s="211"/>
      <c r="AM59" s="211"/>
      <c r="AN59" s="211"/>
      <c r="AO59" s="372" t="s">
        <v>213</v>
      </c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181"/>
      <c r="BA59" s="198"/>
      <c r="BB59" s="196"/>
      <c r="BC59" s="352"/>
      <c r="BD59" s="232"/>
      <c r="BE59" s="232"/>
      <c r="BF59" s="232"/>
      <c r="BG59" s="373" t="s">
        <v>128</v>
      </c>
      <c r="BH59" s="232"/>
      <c r="BI59" s="232"/>
      <c r="BJ59" s="156"/>
      <c r="BK59" s="373" t="s">
        <v>195</v>
      </c>
      <c r="BL59" s="232"/>
      <c r="BM59" s="232"/>
      <c r="BN59" s="232"/>
      <c r="BO59" s="232"/>
      <c r="BP59" s="232"/>
    </row>
    <row r="60" spans="1:68" ht="15" customHeight="1" x14ac:dyDescent="0.2">
      <c r="A60" s="364" t="s">
        <v>214</v>
      </c>
      <c r="B60" s="232"/>
      <c r="C60" s="232"/>
      <c r="D60" s="232"/>
      <c r="E60" s="232"/>
      <c r="F60" s="232"/>
      <c r="G60" s="232"/>
      <c r="H60" s="114"/>
      <c r="I60" s="114"/>
      <c r="J60" s="213"/>
      <c r="O60" s="230"/>
      <c r="P60" s="209"/>
      <c r="Q60" s="365"/>
      <c r="R60" s="232"/>
      <c r="S60" s="232"/>
      <c r="T60" s="114"/>
      <c r="U60" s="114"/>
      <c r="V60" s="114"/>
      <c r="W60" s="114"/>
      <c r="X60" s="114"/>
      <c r="Y60" s="204"/>
      <c r="Z60" s="210"/>
      <c r="AB60" s="114"/>
      <c r="AC60" s="367" t="s">
        <v>132</v>
      </c>
      <c r="AD60" s="232"/>
      <c r="AE60" s="232"/>
      <c r="AF60" s="232"/>
      <c r="AG60" s="232"/>
      <c r="AH60" s="232"/>
      <c r="AI60" s="368"/>
      <c r="AJ60" s="238"/>
      <c r="AK60" s="238"/>
      <c r="AL60" s="238"/>
      <c r="AM60" s="245"/>
      <c r="AN60" s="185"/>
      <c r="AO60" s="369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181"/>
      <c r="BA60" s="85"/>
      <c r="BB60" s="196"/>
      <c r="BC60" s="352"/>
      <c r="BD60" s="232"/>
      <c r="BE60" s="232"/>
      <c r="BF60" s="232"/>
      <c r="BG60" s="232"/>
      <c r="BH60" s="232"/>
      <c r="BI60" s="232"/>
      <c r="BJ60" s="232"/>
      <c r="BK60" s="232"/>
      <c r="BL60" s="232"/>
      <c r="BM60" s="232"/>
      <c r="BN60" s="232"/>
      <c r="BO60" s="232"/>
      <c r="BP60" s="232"/>
    </row>
    <row r="61" spans="1:68" ht="11.25" customHeight="1" x14ac:dyDescent="0.2">
      <c r="A61" s="232"/>
      <c r="B61" s="232"/>
      <c r="C61" s="232"/>
      <c r="D61" s="232"/>
      <c r="E61" s="232"/>
      <c r="F61" s="232"/>
      <c r="G61" s="232"/>
      <c r="H61" s="114"/>
      <c r="I61" s="114"/>
      <c r="J61" s="213"/>
      <c r="O61" s="230"/>
      <c r="P61" s="214"/>
      <c r="Q61" s="366"/>
      <c r="R61" s="366"/>
      <c r="S61" s="366"/>
      <c r="T61" s="215"/>
      <c r="U61" s="215"/>
      <c r="V61" s="215"/>
      <c r="W61" s="215"/>
      <c r="X61" s="215"/>
      <c r="Y61" s="204"/>
      <c r="Z61" s="210"/>
      <c r="AB61" s="114"/>
      <c r="AC61" s="232"/>
      <c r="AD61" s="232"/>
      <c r="AE61" s="232"/>
      <c r="AF61" s="232"/>
      <c r="AG61" s="232"/>
      <c r="AH61" s="232"/>
      <c r="AI61" s="276" t="s">
        <v>97</v>
      </c>
      <c r="AJ61" s="232"/>
      <c r="AK61" s="232"/>
      <c r="AL61" s="232"/>
      <c r="AM61" s="232"/>
      <c r="AN61" s="189"/>
      <c r="AO61" s="276" t="s">
        <v>98</v>
      </c>
      <c r="AP61" s="232"/>
      <c r="AQ61" s="232"/>
      <c r="AR61" s="232"/>
      <c r="AS61" s="232"/>
      <c r="AT61" s="232"/>
      <c r="AU61" s="232"/>
      <c r="AV61" s="232"/>
      <c r="AW61" s="232"/>
      <c r="AX61" s="232"/>
      <c r="AY61" s="232"/>
      <c r="AZ61" s="181"/>
      <c r="BA61" s="85"/>
      <c r="BB61" s="196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</row>
    <row r="62" spans="1:68" ht="15" customHeight="1" x14ac:dyDescent="0.2">
      <c r="A62" s="232"/>
      <c r="B62" s="232"/>
      <c r="C62" s="232"/>
      <c r="D62" s="232"/>
      <c r="E62" s="232"/>
      <c r="F62" s="232"/>
      <c r="G62" s="232"/>
      <c r="H62" s="368"/>
      <c r="I62" s="238"/>
      <c r="J62" s="238"/>
      <c r="K62" s="238"/>
      <c r="L62" s="245"/>
      <c r="M62" s="185"/>
      <c r="N62" s="370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Z62" s="210"/>
      <c r="AB62" s="114"/>
      <c r="AC62" s="367" t="s">
        <v>133</v>
      </c>
      <c r="AD62" s="232"/>
      <c r="AE62" s="232"/>
      <c r="AF62" s="232"/>
      <c r="AG62" s="232"/>
      <c r="AH62" s="232"/>
      <c r="AI62" s="368"/>
      <c r="AJ62" s="238"/>
      <c r="AK62" s="238"/>
      <c r="AL62" s="238"/>
      <c r="AM62" s="245"/>
      <c r="AN62" s="185"/>
      <c r="AO62" s="370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181"/>
      <c r="BA62" s="85"/>
      <c r="BB62" s="196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</row>
    <row r="63" spans="1:68" ht="11.25" customHeight="1" x14ac:dyDescent="0.2">
      <c r="H63" s="276" t="s">
        <v>97</v>
      </c>
      <c r="I63" s="232"/>
      <c r="J63" s="232"/>
      <c r="K63" s="232"/>
      <c r="L63" s="232"/>
      <c r="M63" s="189"/>
      <c r="N63" s="276" t="s">
        <v>98</v>
      </c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189"/>
      <c r="Z63" s="216"/>
      <c r="AB63" s="189"/>
      <c r="AC63" s="232"/>
      <c r="AD63" s="232"/>
      <c r="AE63" s="232"/>
      <c r="AF63" s="232"/>
      <c r="AG63" s="232"/>
      <c r="AH63" s="232"/>
      <c r="AI63" s="276" t="s">
        <v>97</v>
      </c>
      <c r="AJ63" s="232"/>
      <c r="AK63" s="232"/>
      <c r="AL63" s="232"/>
      <c r="AM63" s="232"/>
      <c r="AN63" s="189"/>
      <c r="AO63" s="276" t="s">
        <v>98</v>
      </c>
      <c r="AP63" s="232"/>
      <c r="AQ63" s="232"/>
      <c r="AR63" s="232"/>
      <c r="AS63" s="232"/>
      <c r="AT63" s="232"/>
      <c r="AU63" s="232"/>
      <c r="AV63" s="232"/>
      <c r="AW63" s="232"/>
      <c r="AX63" s="232"/>
      <c r="AY63" s="232"/>
      <c r="AZ63" s="181"/>
      <c r="BA63" s="217" t="e">
        <f>IF(#REF!=TRUE(),"_","")</f>
        <v>#REF!</v>
      </c>
      <c r="BB63" s="196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</row>
    <row r="64" spans="1:68" ht="15.75" customHeight="1" x14ac:dyDescent="0.2">
      <c r="X64" s="189"/>
      <c r="Y64" s="189"/>
      <c r="Z64" s="189"/>
      <c r="AA64" s="189"/>
      <c r="AB64" s="189"/>
      <c r="AZ64" s="198"/>
      <c r="BA64" s="217"/>
      <c r="BB64" s="155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</row>
  </sheetData>
  <mergeCells count="244">
    <mergeCell ref="AI61:AM61"/>
    <mergeCell ref="AO61:AY61"/>
    <mergeCell ref="H62:L62"/>
    <mergeCell ref="N62:X62"/>
    <mergeCell ref="AC62:AH63"/>
    <mergeCell ref="AI62:AM62"/>
    <mergeCell ref="AO62:AY62"/>
    <mergeCell ref="BC60:BP60"/>
    <mergeCell ref="BC57:BP57"/>
    <mergeCell ref="AC58:AH59"/>
    <mergeCell ref="AO58:AY58"/>
    <mergeCell ref="BC58:BF58"/>
    <mergeCell ref="BG58:BI58"/>
    <mergeCell ref="BK58:BP58"/>
    <mergeCell ref="AO59:AY59"/>
    <mergeCell ref="BC59:BF59"/>
    <mergeCell ref="BG59:BI59"/>
    <mergeCell ref="BK59:BP59"/>
    <mergeCell ref="AC56:AH57"/>
    <mergeCell ref="AI56:AM56"/>
    <mergeCell ref="AO56:AY56"/>
    <mergeCell ref="BG49:BJ50"/>
    <mergeCell ref="BK49:BM50"/>
    <mergeCell ref="A53:E53"/>
    <mergeCell ref="F53:J53"/>
    <mergeCell ref="L53:T53"/>
    <mergeCell ref="AI53:AM53"/>
    <mergeCell ref="AO53:AY53"/>
    <mergeCell ref="BC53:BF54"/>
    <mergeCell ref="BG53:BJ54"/>
    <mergeCell ref="BK53:BM54"/>
    <mergeCell ref="AC47:AH50"/>
    <mergeCell ref="AC51:AH55"/>
    <mergeCell ref="AI55:AM55"/>
    <mergeCell ref="AO55:AY55"/>
    <mergeCell ref="H63:L63"/>
    <mergeCell ref="N63:X63"/>
    <mergeCell ref="A51:Z52"/>
    <mergeCell ref="AI51:AM51"/>
    <mergeCell ref="AO51:AY51"/>
    <mergeCell ref="BC51:BF52"/>
    <mergeCell ref="BG51:BJ52"/>
    <mergeCell ref="BK51:BM52"/>
    <mergeCell ref="BN51:BP52"/>
    <mergeCell ref="AI52:AM52"/>
    <mergeCell ref="AI57:AM57"/>
    <mergeCell ref="AO57:AY57"/>
    <mergeCell ref="BN53:BP54"/>
    <mergeCell ref="A54:E54"/>
    <mergeCell ref="F54:J54"/>
    <mergeCell ref="L54:T54"/>
    <mergeCell ref="AI63:AM63"/>
    <mergeCell ref="AO63:AY63"/>
    <mergeCell ref="A56:O57"/>
    <mergeCell ref="A60:G62"/>
    <mergeCell ref="Q60:S61"/>
    <mergeCell ref="AC60:AH61"/>
    <mergeCell ref="AI60:AM60"/>
    <mergeCell ref="AO60:AY60"/>
    <mergeCell ref="A41:B42"/>
    <mergeCell ref="C41:F42"/>
    <mergeCell ref="AC41:AY41"/>
    <mergeCell ref="BC41:BP41"/>
    <mergeCell ref="BC42:BP42"/>
    <mergeCell ref="A43:B44"/>
    <mergeCell ref="C43:F44"/>
    <mergeCell ref="BC43:BP43"/>
    <mergeCell ref="BC44:BF48"/>
    <mergeCell ref="BG44:BJ48"/>
    <mergeCell ref="BK44:BM48"/>
    <mergeCell ref="BN44:BP48"/>
    <mergeCell ref="A45:F46"/>
    <mergeCell ref="G45:J46"/>
    <mergeCell ref="K45:M46"/>
    <mergeCell ref="N45:P46"/>
    <mergeCell ref="Q45:T46"/>
    <mergeCell ref="U45:Z46"/>
    <mergeCell ref="AQ45:AV47"/>
    <mergeCell ref="A47:F50"/>
    <mergeCell ref="G47:T48"/>
    <mergeCell ref="U47:Z50"/>
    <mergeCell ref="BC49:BF50"/>
    <mergeCell ref="BN49:BP50"/>
    <mergeCell ref="A39:B40"/>
    <mergeCell ref="C39:F40"/>
    <mergeCell ref="K39:M40"/>
    <mergeCell ref="N39:P40"/>
    <mergeCell ref="AC39:AO40"/>
    <mergeCell ref="BC39:BE39"/>
    <mergeCell ref="BF39:BJ39"/>
    <mergeCell ref="BC40:BE40"/>
    <mergeCell ref="BF40:BP40"/>
    <mergeCell ref="A33:F34"/>
    <mergeCell ref="AC33:AO35"/>
    <mergeCell ref="AP33:AR35"/>
    <mergeCell ref="AS33:AU35"/>
    <mergeCell ref="AV33:AW35"/>
    <mergeCell ref="AX33:AY35"/>
    <mergeCell ref="BC33:BP33"/>
    <mergeCell ref="BB34:BP34"/>
    <mergeCell ref="A36:Z36"/>
    <mergeCell ref="AC36:AO38"/>
    <mergeCell ref="BB36:BE36"/>
    <mergeCell ref="BL36:BO36"/>
    <mergeCell ref="A37:F38"/>
    <mergeCell ref="G37:J40"/>
    <mergeCell ref="K37:P38"/>
    <mergeCell ref="Q37:T40"/>
    <mergeCell ref="U37:Z40"/>
    <mergeCell ref="BB37:BE37"/>
    <mergeCell ref="BF37:BH37"/>
    <mergeCell ref="BI37:BK37"/>
    <mergeCell ref="BL37:BP37"/>
    <mergeCell ref="BC38:BE38"/>
    <mergeCell ref="BF38:BJ38"/>
    <mergeCell ref="BK38:BP38"/>
    <mergeCell ref="A31:F32"/>
    <mergeCell ref="AC31:AO32"/>
    <mergeCell ref="AP31:AR32"/>
    <mergeCell ref="AS31:AU32"/>
    <mergeCell ref="AV31:AW32"/>
    <mergeCell ref="AX31:AY32"/>
    <mergeCell ref="BC31:BG32"/>
    <mergeCell ref="BH31:BK31"/>
    <mergeCell ref="BL31:BP32"/>
    <mergeCell ref="BH32:BK32"/>
    <mergeCell ref="A29:F30"/>
    <mergeCell ref="AC29:AO30"/>
    <mergeCell ref="AP29:AR29"/>
    <mergeCell ref="AS29:AU29"/>
    <mergeCell ref="AV29:AW30"/>
    <mergeCell ref="AX29:AY30"/>
    <mergeCell ref="BC29:BG30"/>
    <mergeCell ref="BH29:BK29"/>
    <mergeCell ref="BL29:BP30"/>
    <mergeCell ref="AP30:AR30"/>
    <mergeCell ref="AS30:AU30"/>
    <mergeCell ref="BH30:BK30"/>
    <mergeCell ref="BC24:BG28"/>
    <mergeCell ref="BH24:BK28"/>
    <mergeCell ref="BL24:BP28"/>
    <mergeCell ref="G25:H28"/>
    <mergeCell ref="I25:J28"/>
    <mergeCell ref="K25:K28"/>
    <mergeCell ref="L25:M28"/>
    <mergeCell ref="N25:N28"/>
    <mergeCell ref="AP27:AR28"/>
    <mergeCell ref="AS27:AU28"/>
    <mergeCell ref="AV27:AW28"/>
    <mergeCell ref="AX27:AY28"/>
    <mergeCell ref="A24:F28"/>
    <mergeCell ref="G24:K24"/>
    <mergeCell ref="L24:N24"/>
    <mergeCell ref="O24:Q28"/>
    <mergeCell ref="R24:S28"/>
    <mergeCell ref="T24:Z28"/>
    <mergeCell ref="AC24:AO28"/>
    <mergeCell ref="AP24:AU26"/>
    <mergeCell ref="AV24:AY26"/>
    <mergeCell ref="K17:X17"/>
    <mergeCell ref="BC17:BP17"/>
    <mergeCell ref="A18:I18"/>
    <mergeCell ref="K18:N18"/>
    <mergeCell ref="U18:AC18"/>
    <mergeCell ref="AM18:AR18"/>
    <mergeCell ref="BC18:BP18"/>
    <mergeCell ref="AO19:AT19"/>
    <mergeCell ref="AU19:AY19"/>
    <mergeCell ref="BC19:BP22"/>
    <mergeCell ref="A20:I20"/>
    <mergeCell ref="K20:R20"/>
    <mergeCell ref="U20:AJ20"/>
    <mergeCell ref="AM20:AW20"/>
    <mergeCell ref="A22:Z23"/>
    <mergeCell ref="AC22:AY23"/>
    <mergeCell ref="BC23:BP23"/>
    <mergeCell ref="A15:J15"/>
    <mergeCell ref="A16:J16"/>
    <mergeCell ref="A13:C13"/>
    <mergeCell ref="E13:AP13"/>
    <mergeCell ref="AQ13:AT13"/>
    <mergeCell ref="BC13:BM13"/>
    <mergeCell ref="BN13:BP13"/>
    <mergeCell ref="A14:C14"/>
    <mergeCell ref="E14:AP14"/>
    <mergeCell ref="BC14:BE14"/>
    <mergeCell ref="BF14:BP14"/>
    <mergeCell ref="AM15:AT15"/>
    <mergeCell ref="AD15:AL15"/>
    <mergeCell ref="K15:AC15"/>
    <mergeCell ref="W16:Y16"/>
    <mergeCell ref="K16:U16"/>
    <mergeCell ref="G10:AP10"/>
    <mergeCell ref="AQ10:AT11"/>
    <mergeCell ref="AU10:AY11"/>
    <mergeCell ref="BC10:BP10"/>
    <mergeCell ref="A11:I11"/>
    <mergeCell ref="J11:AP11"/>
    <mergeCell ref="BC11:BE11"/>
    <mergeCell ref="BF11:BP11"/>
    <mergeCell ref="A12:K12"/>
    <mergeCell ref="L12:AP12"/>
    <mergeCell ref="AQ12:AT12"/>
    <mergeCell ref="AU12:AY12"/>
    <mergeCell ref="BC12:BE12"/>
    <mergeCell ref="BF12:BP12"/>
    <mergeCell ref="A6:E6"/>
    <mergeCell ref="AQ6:AT7"/>
    <mergeCell ref="AU6:AY7"/>
    <mergeCell ref="A7:AP9"/>
    <mergeCell ref="BC7:BF7"/>
    <mergeCell ref="BG7:BP7"/>
    <mergeCell ref="AQ8:AT9"/>
    <mergeCell ref="AU8:AY9"/>
    <mergeCell ref="BC8:BF8"/>
    <mergeCell ref="BG8:BP8"/>
    <mergeCell ref="AA4:AB5"/>
    <mergeCell ref="AC4:AH5"/>
    <mergeCell ref="AJ4:AK5"/>
    <mergeCell ref="AL4:AL5"/>
    <mergeCell ref="AU4:AY5"/>
    <mergeCell ref="BI4:BJ4"/>
    <mergeCell ref="BO4:BP4"/>
    <mergeCell ref="BC5:BN6"/>
    <mergeCell ref="BO5:BP6"/>
    <mergeCell ref="H4:L5"/>
    <mergeCell ref="M4:M5"/>
    <mergeCell ref="N4:N5"/>
    <mergeCell ref="O4:O5"/>
    <mergeCell ref="P4:R5"/>
    <mergeCell ref="T4:U5"/>
    <mergeCell ref="V4:W5"/>
    <mergeCell ref="X4:X5"/>
    <mergeCell ref="Y4:Z5"/>
    <mergeCell ref="AO1:AY3"/>
    <mergeCell ref="BC1:BP2"/>
    <mergeCell ref="G2:Z2"/>
    <mergeCell ref="AA2:AC2"/>
    <mergeCell ref="AE2:AL2"/>
    <mergeCell ref="J3:U3"/>
    <mergeCell ref="AA3:AC3"/>
    <mergeCell ref="BC3:BH3"/>
    <mergeCell ref="BI3:BJ3"/>
    <mergeCell ref="BL3:BP3"/>
  </mergeCells>
  <conditionalFormatting sqref="N4:N5 P4:W5 Y4:AP5 O5 X5">
    <cfRule type="containsText" dxfId="2" priority="2" operator="containsText" text="года">
      <formula>NOT(ISERROR(SEARCH(("года"),(N4))))</formula>
    </cfRule>
  </conditionalFormatting>
  <conditionalFormatting sqref="AA2:AD2">
    <cfRule type="notContainsBlanks" dxfId="1" priority="3">
      <formula>LEN(TRIM(AA2))&gt;0</formula>
    </cfRule>
  </conditionalFormatting>
  <conditionalFormatting sqref="AU12:AY12">
    <cfRule type="notContainsBlanks" dxfId="0" priority="1">
      <formula>LEN(TRIM(AU12))&gt;0</formula>
    </cfRule>
  </conditionalFormatting>
  <printOptions horizontalCentered="1" verticalCentered="1"/>
  <pageMargins left="0.19685039370078741" right="0.15748031496062992" top="7.874015748031496E-2" bottom="0.11811023622047245" header="0" footer="0"/>
  <pageSetup paperSize="9" scale="77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  <pageSetUpPr fitToPage="1"/>
  </sheetPr>
  <dimension ref="A1:BG60"/>
  <sheetViews>
    <sheetView showGridLines="0" tabSelected="1" workbookViewId="0">
      <selection activeCell="E8" sqref="E8:N8"/>
    </sheetView>
  </sheetViews>
  <sheetFormatPr defaultColWidth="14.42578125" defaultRowHeight="15.75" customHeight="1" x14ac:dyDescent="0.2"/>
  <cols>
    <col min="1" max="1" width="2.7109375" customWidth="1"/>
    <col min="2" max="2" width="1.85546875" customWidth="1"/>
    <col min="3" max="3" width="2.28515625" customWidth="1"/>
    <col min="4" max="4" width="2" customWidth="1"/>
    <col min="5" max="5" width="1.7109375" customWidth="1"/>
    <col min="6" max="6" width="2.28515625" customWidth="1"/>
    <col min="7" max="7" width="1.5703125" customWidth="1"/>
    <col min="8" max="8" width="1.7109375" customWidth="1"/>
    <col min="9" max="9" width="3.85546875" customWidth="1"/>
    <col min="10" max="10" width="2" customWidth="1"/>
    <col min="11" max="14" width="3" customWidth="1"/>
    <col min="15" max="15" width="0.85546875" customWidth="1"/>
    <col min="16" max="16" width="2.42578125" customWidth="1"/>
    <col min="17" max="17" width="0.85546875" customWidth="1"/>
    <col min="18" max="20" width="2.28515625" customWidth="1"/>
    <col min="21" max="21" width="6.140625" customWidth="1"/>
    <col min="22" max="22" width="2.42578125" customWidth="1"/>
    <col min="23" max="23" width="1.28515625" customWidth="1"/>
    <col min="24" max="24" width="2.28515625" customWidth="1"/>
    <col min="25" max="25" width="3.28515625" customWidth="1"/>
    <col min="26" max="26" width="3.7109375" customWidth="1"/>
    <col min="27" max="27" width="2.7109375" customWidth="1"/>
    <col min="28" max="28" width="4.42578125" customWidth="1"/>
    <col min="29" max="29" width="7.42578125" customWidth="1"/>
    <col min="30" max="30" width="3.5703125" customWidth="1"/>
    <col min="31" max="31" width="3.28515625" customWidth="1"/>
    <col min="32" max="32" width="2.85546875" customWidth="1"/>
    <col min="33" max="33" width="2.5703125" customWidth="1"/>
    <col min="34" max="34" width="4.140625" customWidth="1"/>
    <col min="35" max="35" width="5.42578125" customWidth="1"/>
    <col min="36" max="36" width="6.140625" customWidth="1"/>
    <col min="37" max="37" width="4.42578125" customWidth="1"/>
    <col min="38" max="38" width="1.7109375" customWidth="1"/>
    <col min="39" max="39" width="4.7109375" customWidth="1"/>
    <col min="40" max="40" width="4.140625" customWidth="1"/>
    <col min="41" max="41" width="3.140625" customWidth="1"/>
    <col min="42" max="42" width="2.7109375" customWidth="1"/>
    <col min="43" max="43" width="2.5703125" customWidth="1"/>
    <col min="44" max="44" width="1.85546875" customWidth="1"/>
    <col min="45" max="45" width="2.28515625" customWidth="1"/>
    <col min="46" max="46" width="2.7109375" customWidth="1"/>
    <col min="47" max="47" width="1.5703125" customWidth="1"/>
    <col min="48" max="48" width="2.28515625" customWidth="1"/>
    <col min="49" max="49" width="3.42578125" customWidth="1"/>
    <col min="50" max="51" width="2.28515625" customWidth="1"/>
    <col min="52" max="52" width="3.28515625" customWidth="1"/>
    <col min="53" max="53" width="2.28515625" customWidth="1"/>
    <col min="54" max="54" width="3.140625" customWidth="1"/>
    <col min="55" max="55" width="1" customWidth="1"/>
    <col min="56" max="56" width="2.28515625" customWidth="1"/>
    <col min="57" max="57" width="0.42578125" customWidth="1"/>
    <col min="58" max="58" width="2.28515625" customWidth="1"/>
    <col min="59" max="59" width="1.140625" customWidth="1"/>
  </cols>
  <sheetData>
    <row r="1" spans="1:59" ht="7.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1"/>
      <c r="Q1" s="1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ht="7.5" customHeight="1" x14ac:dyDescent="0.2">
      <c r="A2" s="420" t="s">
        <v>160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13"/>
      <c r="P2" s="14"/>
      <c r="Q2" s="15"/>
      <c r="R2" s="421" t="s">
        <v>159</v>
      </c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</row>
    <row r="3" spans="1:59" ht="7.5" customHeight="1" x14ac:dyDescent="0.2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13"/>
      <c r="P3" s="14"/>
      <c r="Q3" s="15"/>
      <c r="R3" s="40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</row>
    <row r="4" spans="1:59" ht="14.25" customHeight="1" x14ac:dyDescent="0.3">
      <c r="A4" s="425" t="s">
        <v>163</v>
      </c>
      <c r="B4" s="285"/>
      <c r="C4" s="285"/>
      <c r="D4" s="285"/>
      <c r="E4" s="285"/>
      <c r="F4" s="285"/>
      <c r="G4" s="285"/>
      <c r="H4" s="422"/>
      <c r="I4" s="379"/>
      <c r="J4" s="16" t="s">
        <v>3</v>
      </c>
      <c r="K4" s="423"/>
      <c r="L4" s="379"/>
      <c r="M4" s="379"/>
      <c r="N4" s="379"/>
      <c r="O4" s="17"/>
      <c r="P4" s="14"/>
      <c r="Q4" s="17"/>
      <c r="R4" s="424" t="s">
        <v>215</v>
      </c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398"/>
      <c r="AR4" s="398"/>
      <c r="AS4" s="398"/>
      <c r="AT4" s="398"/>
      <c r="AU4" s="398"/>
      <c r="AV4" s="398"/>
      <c r="AW4" s="398"/>
      <c r="AX4" s="398"/>
      <c r="AY4" s="398"/>
      <c r="AZ4" s="398"/>
      <c r="BA4" s="398"/>
      <c r="BB4" s="399"/>
      <c r="BC4" s="410"/>
      <c r="BD4" s="285"/>
      <c r="BE4" s="285"/>
      <c r="BF4" s="285"/>
      <c r="BG4" s="285"/>
    </row>
    <row r="5" spans="1:59" ht="8.25" customHeight="1" x14ac:dyDescent="0.2">
      <c r="A5" s="405"/>
      <c r="B5" s="285"/>
      <c r="C5" s="285"/>
      <c r="D5" s="285"/>
      <c r="E5" s="285"/>
      <c r="F5" s="285"/>
      <c r="G5" s="285"/>
      <c r="H5" s="426" t="s">
        <v>162</v>
      </c>
      <c r="I5" s="376"/>
      <c r="J5" s="18"/>
      <c r="K5" s="19"/>
      <c r="L5" s="5"/>
      <c r="M5" s="402"/>
      <c r="N5" s="376"/>
      <c r="O5" s="17"/>
      <c r="P5" s="14"/>
      <c r="Q5" s="2"/>
      <c r="R5" s="381" t="s">
        <v>149</v>
      </c>
      <c r="S5" s="376"/>
      <c r="T5" s="377"/>
      <c r="U5" s="381" t="s">
        <v>216</v>
      </c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7"/>
      <c r="AG5" s="381" t="s">
        <v>217</v>
      </c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7"/>
      <c r="AS5" s="397" t="s">
        <v>154</v>
      </c>
      <c r="AT5" s="398"/>
      <c r="AU5" s="398"/>
      <c r="AV5" s="398"/>
      <c r="AW5" s="398"/>
      <c r="AX5" s="398"/>
      <c r="AY5" s="398"/>
      <c r="AZ5" s="398"/>
      <c r="BA5" s="398"/>
      <c r="BB5" s="399"/>
      <c r="BC5" s="410"/>
      <c r="BD5" s="285"/>
      <c r="BE5" s="285"/>
      <c r="BF5" s="285"/>
      <c r="BG5" s="285"/>
    </row>
    <row r="6" spans="1:59" ht="8.25" customHeight="1" x14ac:dyDescent="0.2">
      <c r="A6" s="415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17"/>
      <c r="P6" s="14"/>
      <c r="Q6" s="2"/>
      <c r="R6" s="382"/>
      <c r="S6" s="285"/>
      <c r="T6" s="383"/>
      <c r="U6" s="382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383"/>
      <c r="AG6" s="382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383"/>
      <c r="AS6" s="381" t="s">
        <v>218</v>
      </c>
      <c r="AT6" s="376"/>
      <c r="AU6" s="376"/>
      <c r="AV6" s="376"/>
      <c r="AW6" s="377"/>
      <c r="AX6" s="381" t="s">
        <v>219</v>
      </c>
      <c r="AY6" s="376"/>
      <c r="AZ6" s="376"/>
      <c r="BA6" s="376"/>
      <c r="BB6" s="377"/>
      <c r="BC6" s="410"/>
      <c r="BD6" s="285"/>
      <c r="BE6" s="285"/>
      <c r="BF6" s="285"/>
      <c r="BG6" s="285"/>
    </row>
    <row r="7" spans="1:59" ht="9" customHeight="1" x14ac:dyDescent="0.2">
      <c r="A7" s="285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7"/>
      <c r="P7" s="14"/>
      <c r="Q7" s="2"/>
      <c r="R7" s="378"/>
      <c r="S7" s="379"/>
      <c r="T7" s="380"/>
      <c r="U7" s="378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80"/>
      <c r="AG7" s="378"/>
      <c r="AH7" s="379"/>
      <c r="AI7" s="379"/>
      <c r="AJ7" s="379"/>
      <c r="AK7" s="379"/>
      <c r="AL7" s="379"/>
      <c r="AM7" s="379"/>
      <c r="AN7" s="379"/>
      <c r="AO7" s="379"/>
      <c r="AP7" s="379"/>
      <c r="AQ7" s="379"/>
      <c r="AR7" s="380"/>
      <c r="AS7" s="378"/>
      <c r="AT7" s="379"/>
      <c r="AU7" s="379"/>
      <c r="AV7" s="379"/>
      <c r="AW7" s="380"/>
      <c r="AX7" s="378"/>
      <c r="AY7" s="379"/>
      <c r="AZ7" s="379"/>
      <c r="BA7" s="379"/>
      <c r="BB7" s="380"/>
      <c r="BC7" s="410"/>
      <c r="BD7" s="285"/>
      <c r="BE7" s="285"/>
      <c r="BF7" s="285"/>
      <c r="BG7" s="285"/>
    </row>
    <row r="8" spans="1:59" ht="17.25" customHeight="1" x14ac:dyDescent="0.2">
      <c r="A8" s="418" t="s">
        <v>165</v>
      </c>
      <c r="B8" s="285"/>
      <c r="C8" s="285"/>
      <c r="D8" s="285"/>
      <c r="E8" s="409"/>
      <c r="F8" s="379"/>
      <c r="G8" s="379"/>
      <c r="H8" s="379"/>
      <c r="I8" s="379"/>
      <c r="J8" s="379"/>
      <c r="K8" s="379"/>
      <c r="L8" s="379"/>
      <c r="M8" s="379"/>
      <c r="N8" s="379"/>
      <c r="O8" s="17"/>
      <c r="P8" s="14"/>
      <c r="Q8" s="2"/>
      <c r="R8" s="397" t="s">
        <v>152</v>
      </c>
      <c r="S8" s="398"/>
      <c r="T8" s="399"/>
      <c r="U8" s="400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9"/>
      <c r="AG8" s="400"/>
      <c r="AH8" s="398"/>
      <c r="AI8" s="398"/>
      <c r="AJ8" s="398"/>
      <c r="AK8" s="398"/>
      <c r="AL8" s="398"/>
      <c r="AM8" s="398"/>
      <c r="AN8" s="398"/>
      <c r="AO8" s="398"/>
      <c r="AP8" s="398"/>
      <c r="AQ8" s="398"/>
      <c r="AR8" s="399"/>
      <c r="AS8" s="416"/>
      <c r="AT8" s="398"/>
      <c r="AU8" s="398"/>
      <c r="AV8" s="398"/>
      <c r="AW8" s="399"/>
      <c r="AX8" s="416"/>
      <c r="AY8" s="398"/>
      <c r="AZ8" s="398"/>
      <c r="BA8" s="398"/>
      <c r="BB8" s="399"/>
      <c r="BC8" s="410"/>
      <c r="BD8" s="285"/>
      <c r="BE8" s="285"/>
      <c r="BF8" s="285"/>
      <c r="BG8" s="285"/>
    </row>
    <row r="9" spans="1:59" ht="18.75" customHeight="1" x14ac:dyDescent="0.2">
      <c r="A9" s="418"/>
      <c r="B9" s="285"/>
      <c r="C9" s="285"/>
      <c r="D9" s="285"/>
      <c r="E9" s="419" t="s">
        <v>134</v>
      </c>
      <c r="F9" s="376"/>
      <c r="G9" s="376"/>
      <c r="H9" s="376"/>
      <c r="I9" s="376"/>
      <c r="J9" s="376"/>
      <c r="K9" s="376"/>
      <c r="L9" s="376"/>
      <c r="M9" s="376"/>
      <c r="N9" s="376"/>
      <c r="O9" s="17"/>
      <c r="P9" s="14"/>
      <c r="Q9" s="2"/>
      <c r="R9" s="397" t="s">
        <v>220</v>
      </c>
      <c r="S9" s="398"/>
      <c r="T9" s="399"/>
      <c r="U9" s="400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9"/>
      <c r="AG9" s="400"/>
      <c r="AH9" s="398"/>
      <c r="AI9" s="398"/>
      <c r="AJ9" s="398"/>
      <c r="AK9" s="398"/>
      <c r="AL9" s="398"/>
      <c r="AM9" s="398"/>
      <c r="AN9" s="398"/>
      <c r="AO9" s="398"/>
      <c r="AP9" s="398"/>
      <c r="AQ9" s="398"/>
      <c r="AR9" s="399"/>
      <c r="AS9" s="416"/>
      <c r="AT9" s="398"/>
      <c r="AU9" s="398"/>
      <c r="AV9" s="398"/>
      <c r="AW9" s="399"/>
      <c r="AX9" s="416"/>
      <c r="AY9" s="398"/>
      <c r="AZ9" s="398"/>
      <c r="BA9" s="398"/>
      <c r="BB9" s="399"/>
      <c r="BC9" s="410"/>
      <c r="BD9" s="285"/>
      <c r="BE9" s="285"/>
      <c r="BF9" s="285"/>
      <c r="BG9" s="285"/>
    </row>
    <row r="10" spans="1:59" ht="9.75" customHeight="1" x14ac:dyDescent="0.2">
      <c r="A10" s="412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17"/>
      <c r="P10" s="14"/>
      <c r="Q10" s="2"/>
      <c r="R10" s="381" t="s">
        <v>221</v>
      </c>
      <c r="S10" s="376"/>
      <c r="T10" s="377"/>
      <c r="U10" s="417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7"/>
      <c r="AG10" s="417"/>
      <c r="AH10" s="376"/>
      <c r="AI10" s="376"/>
      <c r="AJ10" s="376"/>
      <c r="AK10" s="376"/>
      <c r="AL10" s="376"/>
      <c r="AM10" s="376"/>
      <c r="AN10" s="376"/>
      <c r="AO10" s="376"/>
      <c r="AP10" s="376"/>
      <c r="AQ10" s="376"/>
      <c r="AR10" s="377"/>
      <c r="AS10" s="375"/>
      <c r="AT10" s="376"/>
      <c r="AU10" s="376"/>
      <c r="AV10" s="376"/>
      <c r="AW10" s="377"/>
      <c r="AX10" s="375"/>
      <c r="AY10" s="376"/>
      <c r="AZ10" s="376"/>
      <c r="BA10" s="376"/>
      <c r="BB10" s="377"/>
      <c r="BC10" s="410"/>
      <c r="BD10" s="285"/>
      <c r="BE10" s="285"/>
      <c r="BF10" s="285"/>
      <c r="BG10" s="285"/>
    </row>
    <row r="11" spans="1:59" ht="6.75" customHeight="1" x14ac:dyDescent="0.2">
      <c r="A11" s="379"/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17"/>
      <c r="P11" s="14"/>
      <c r="Q11" s="2"/>
      <c r="R11" s="378"/>
      <c r="S11" s="379"/>
      <c r="T11" s="380"/>
      <c r="U11" s="378"/>
      <c r="V11" s="379"/>
      <c r="W11" s="379"/>
      <c r="X11" s="379"/>
      <c r="Y11" s="379"/>
      <c r="Z11" s="379"/>
      <c r="AA11" s="379"/>
      <c r="AB11" s="379"/>
      <c r="AC11" s="379"/>
      <c r="AD11" s="379"/>
      <c r="AE11" s="379"/>
      <c r="AF11" s="380"/>
      <c r="AG11" s="378"/>
      <c r="AH11" s="379"/>
      <c r="AI11" s="379"/>
      <c r="AJ11" s="379"/>
      <c r="AK11" s="379"/>
      <c r="AL11" s="379"/>
      <c r="AM11" s="379"/>
      <c r="AN11" s="379"/>
      <c r="AO11" s="379"/>
      <c r="AP11" s="379"/>
      <c r="AQ11" s="379"/>
      <c r="AR11" s="380"/>
      <c r="AS11" s="378"/>
      <c r="AT11" s="379"/>
      <c r="AU11" s="379"/>
      <c r="AV11" s="379"/>
      <c r="AW11" s="380"/>
      <c r="AX11" s="378"/>
      <c r="AY11" s="379"/>
      <c r="AZ11" s="379"/>
      <c r="BA11" s="379"/>
      <c r="BB11" s="380"/>
      <c r="BC11" s="410"/>
      <c r="BD11" s="285"/>
      <c r="BE11" s="285"/>
      <c r="BF11" s="285"/>
      <c r="BG11" s="285"/>
    </row>
    <row r="12" spans="1:59" ht="18" customHeight="1" x14ac:dyDescent="0.2">
      <c r="A12" s="413"/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17"/>
      <c r="P12" s="14"/>
      <c r="Q12" s="2"/>
      <c r="R12" s="397" t="s">
        <v>222</v>
      </c>
      <c r="S12" s="398"/>
      <c r="T12" s="399"/>
      <c r="U12" s="400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9"/>
      <c r="AG12" s="400"/>
      <c r="AH12" s="398"/>
      <c r="AI12" s="398"/>
      <c r="AJ12" s="398"/>
      <c r="AK12" s="398"/>
      <c r="AL12" s="398"/>
      <c r="AM12" s="398"/>
      <c r="AN12" s="398"/>
      <c r="AO12" s="398"/>
      <c r="AP12" s="398"/>
      <c r="AQ12" s="398"/>
      <c r="AR12" s="399"/>
      <c r="AS12" s="416"/>
      <c r="AT12" s="398"/>
      <c r="AU12" s="398"/>
      <c r="AV12" s="398"/>
      <c r="AW12" s="399"/>
      <c r="AX12" s="416"/>
      <c r="AY12" s="398"/>
      <c r="AZ12" s="398"/>
      <c r="BA12" s="398"/>
      <c r="BB12" s="399"/>
      <c r="BC12" s="410"/>
      <c r="BD12" s="285"/>
      <c r="BE12" s="285"/>
      <c r="BF12" s="285"/>
      <c r="BG12" s="285"/>
    </row>
    <row r="13" spans="1:59" ht="17.25" customHeight="1" x14ac:dyDescent="0.2">
      <c r="A13" s="414" t="s">
        <v>168</v>
      </c>
      <c r="B13" s="285"/>
      <c r="C13" s="285"/>
      <c r="D13" s="41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17"/>
      <c r="P13" s="14"/>
      <c r="Q13" s="2"/>
      <c r="R13" s="397" t="s">
        <v>223</v>
      </c>
      <c r="S13" s="398"/>
      <c r="T13" s="399"/>
      <c r="U13" s="400"/>
      <c r="V13" s="398"/>
      <c r="W13" s="398"/>
      <c r="X13" s="398"/>
      <c r="Y13" s="398"/>
      <c r="Z13" s="398"/>
      <c r="AA13" s="398"/>
      <c r="AB13" s="398"/>
      <c r="AC13" s="398"/>
      <c r="AD13" s="398"/>
      <c r="AE13" s="398"/>
      <c r="AF13" s="399"/>
      <c r="AG13" s="400"/>
      <c r="AH13" s="398"/>
      <c r="AI13" s="398"/>
      <c r="AJ13" s="398"/>
      <c r="AK13" s="398"/>
      <c r="AL13" s="398"/>
      <c r="AM13" s="398"/>
      <c r="AN13" s="398"/>
      <c r="AO13" s="398"/>
      <c r="AP13" s="398"/>
      <c r="AQ13" s="398"/>
      <c r="AR13" s="399"/>
      <c r="AS13" s="416"/>
      <c r="AT13" s="398"/>
      <c r="AU13" s="398"/>
      <c r="AV13" s="398"/>
      <c r="AW13" s="399"/>
      <c r="AX13" s="416"/>
      <c r="AY13" s="398"/>
      <c r="AZ13" s="398"/>
      <c r="BA13" s="398"/>
      <c r="BB13" s="399"/>
      <c r="BC13" s="410"/>
      <c r="BD13" s="285"/>
      <c r="BE13" s="285"/>
      <c r="BF13" s="285"/>
      <c r="BG13" s="285"/>
    </row>
    <row r="14" spans="1:59" ht="1.5" customHeight="1" x14ac:dyDescent="0.2">
      <c r="A14" s="285"/>
      <c r="B14" s="285"/>
      <c r="C14" s="285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17"/>
      <c r="P14" s="14"/>
      <c r="Q14" s="2"/>
      <c r="R14" s="381" t="s">
        <v>224</v>
      </c>
      <c r="S14" s="376"/>
      <c r="T14" s="377"/>
      <c r="U14" s="417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77"/>
      <c r="AG14" s="417"/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7"/>
      <c r="AS14" s="375"/>
      <c r="AT14" s="376"/>
      <c r="AU14" s="376"/>
      <c r="AV14" s="376"/>
      <c r="AW14" s="377"/>
      <c r="AX14" s="375"/>
      <c r="AY14" s="376"/>
      <c r="AZ14" s="376"/>
      <c r="BA14" s="376"/>
      <c r="BB14" s="377"/>
      <c r="BC14" s="410"/>
      <c r="BD14" s="285"/>
      <c r="BE14" s="285"/>
      <c r="BF14" s="285"/>
      <c r="BG14" s="285"/>
    </row>
    <row r="15" spans="1:59" ht="15" customHeight="1" x14ac:dyDescent="0.2">
      <c r="A15" s="418"/>
      <c r="B15" s="285"/>
      <c r="C15" s="285"/>
      <c r="D15" s="419" t="s">
        <v>170</v>
      </c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20"/>
      <c r="P15" s="21" t="s">
        <v>169</v>
      </c>
      <c r="Q15" s="2"/>
      <c r="R15" s="378"/>
      <c r="S15" s="379"/>
      <c r="T15" s="380"/>
      <c r="U15" s="378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80"/>
      <c r="AG15" s="378"/>
      <c r="AH15" s="379"/>
      <c r="AI15" s="379"/>
      <c r="AJ15" s="379"/>
      <c r="AK15" s="379"/>
      <c r="AL15" s="379"/>
      <c r="AM15" s="379"/>
      <c r="AN15" s="379"/>
      <c r="AO15" s="379"/>
      <c r="AP15" s="379"/>
      <c r="AQ15" s="379"/>
      <c r="AR15" s="380"/>
      <c r="AS15" s="378"/>
      <c r="AT15" s="379"/>
      <c r="AU15" s="379"/>
      <c r="AV15" s="379"/>
      <c r="AW15" s="380"/>
      <c r="AX15" s="378"/>
      <c r="AY15" s="379"/>
      <c r="AZ15" s="379"/>
      <c r="BA15" s="379"/>
      <c r="BB15" s="380"/>
      <c r="BC15" s="411"/>
      <c r="BD15" s="285"/>
      <c r="BE15" s="285"/>
      <c r="BF15" s="285"/>
      <c r="BG15" s="285"/>
    </row>
    <row r="16" spans="1:59" ht="9" customHeight="1" x14ac:dyDescent="0.2">
      <c r="A16" s="418" t="s">
        <v>225</v>
      </c>
      <c r="B16" s="285"/>
      <c r="C16" s="285"/>
      <c r="D16" s="285"/>
      <c r="E16" s="285"/>
      <c r="F16" s="285"/>
      <c r="G16" s="285"/>
      <c r="H16" s="285"/>
      <c r="I16" s="285"/>
      <c r="J16" s="427"/>
      <c r="K16" s="379"/>
      <c r="L16" s="379"/>
      <c r="M16" s="379"/>
      <c r="N16" s="379"/>
      <c r="O16" s="20"/>
      <c r="P16" s="21" t="s">
        <v>172</v>
      </c>
      <c r="Q16" s="2"/>
      <c r="R16" s="22"/>
      <c r="S16" s="434" t="s">
        <v>226</v>
      </c>
      <c r="T16" s="376"/>
      <c r="U16" s="376"/>
      <c r="V16" s="376"/>
      <c r="W16" s="376"/>
      <c r="X16" s="376"/>
      <c r="Y16" s="407" t="s">
        <v>119</v>
      </c>
      <c r="Z16" s="285"/>
      <c r="AA16" s="285"/>
      <c r="AB16" s="408"/>
      <c r="AC16" s="379"/>
      <c r="AD16" s="379"/>
      <c r="AE16" s="379"/>
      <c r="AF16" s="379"/>
      <c r="AG16" s="2"/>
      <c r="AH16" s="408"/>
      <c r="AI16" s="379"/>
      <c r="AJ16" s="379"/>
      <c r="AK16" s="379"/>
      <c r="AL16" s="22"/>
      <c r="AM16" s="408"/>
      <c r="AN16" s="379"/>
      <c r="AO16" s="379"/>
      <c r="AP16" s="379"/>
      <c r="AQ16" s="379"/>
      <c r="AR16" s="379"/>
      <c r="AS16" s="432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</row>
    <row r="17" spans="1:59" ht="11.25" customHeight="1" x14ac:dyDescent="0.2">
      <c r="A17" s="418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0"/>
      <c r="P17" s="21" t="s">
        <v>173</v>
      </c>
      <c r="Q17" s="2"/>
      <c r="R17" s="22"/>
      <c r="S17" s="403" t="s">
        <v>135</v>
      </c>
      <c r="T17" s="285"/>
      <c r="U17" s="285"/>
      <c r="V17" s="285"/>
      <c r="W17" s="285"/>
      <c r="X17" s="285"/>
      <c r="Y17" s="429"/>
      <c r="Z17" s="285"/>
      <c r="AA17" s="285"/>
      <c r="AB17" s="430" t="s">
        <v>194</v>
      </c>
      <c r="AC17" s="285"/>
      <c r="AD17" s="285"/>
      <c r="AE17" s="285"/>
      <c r="AF17" s="285"/>
      <c r="AG17" s="4"/>
      <c r="AH17" s="419" t="s">
        <v>128</v>
      </c>
      <c r="AI17" s="376"/>
      <c r="AJ17" s="376"/>
      <c r="AK17" s="376"/>
      <c r="AL17" s="23"/>
      <c r="AM17" s="430" t="s">
        <v>195</v>
      </c>
      <c r="AN17" s="285"/>
      <c r="AO17" s="285"/>
      <c r="AP17" s="285"/>
      <c r="AQ17" s="285"/>
      <c r="AR17" s="285"/>
      <c r="AS17" s="431"/>
      <c r="AT17" s="379"/>
      <c r="AU17" s="379"/>
      <c r="AV17" s="379"/>
      <c r="AW17" s="379"/>
      <c r="AX17" s="379"/>
      <c r="AY17" s="379"/>
      <c r="AZ17" s="379"/>
      <c r="BA17" s="379"/>
      <c r="BB17" s="379"/>
      <c r="BC17" s="379"/>
      <c r="BD17" s="379"/>
      <c r="BE17" s="379"/>
      <c r="BF17" s="379"/>
      <c r="BG17" s="379"/>
    </row>
    <row r="18" spans="1:59" ht="9" customHeight="1" x14ac:dyDescent="0.2">
      <c r="A18" s="414" t="s">
        <v>119</v>
      </c>
      <c r="B18" s="285"/>
      <c r="C18" s="285"/>
      <c r="D18" s="40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24"/>
      <c r="P18" s="21" t="s">
        <v>172</v>
      </c>
      <c r="Q18" s="2"/>
      <c r="R18" s="428" t="s">
        <v>143</v>
      </c>
      <c r="S18" s="376"/>
      <c r="T18" s="376"/>
      <c r="U18" s="376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  <c r="AS18" s="376"/>
      <c r="AT18" s="376"/>
      <c r="AU18" s="376"/>
      <c r="AV18" s="376"/>
      <c r="AW18" s="376"/>
      <c r="AX18" s="376"/>
      <c r="AY18" s="377"/>
      <c r="AZ18" s="433" t="s">
        <v>227</v>
      </c>
      <c r="BA18" s="376"/>
      <c r="BB18" s="376"/>
      <c r="BC18" s="376"/>
      <c r="BD18" s="376"/>
      <c r="BE18" s="376"/>
      <c r="BF18" s="376"/>
      <c r="BG18" s="377"/>
    </row>
    <row r="19" spans="1:59" ht="9" customHeight="1" x14ac:dyDescent="0.2">
      <c r="A19" s="409"/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24"/>
      <c r="P19" s="21" t="s">
        <v>177</v>
      </c>
      <c r="Q19" s="2"/>
      <c r="R19" s="378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/>
      <c r="AI19" s="379"/>
      <c r="AJ19" s="379"/>
      <c r="AK19" s="379"/>
      <c r="AL19" s="379"/>
      <c r="AM19" s="379"/>
      <c r="AN19" s="379"/>
      <c r="AO19" s="379"/>
      <c r="AP19" s="379"/>
      <c r="AQ19" s="379"/>
      <c r="AR19" s="379"/>
      <c r="AS19" s="379"/>
      <c r="AT19" s="379"/>
      <c r="AU19" s="379"/>
      <c r="AV19" s="379"/>
      <c r="AW19" s="379"/>
      <c r="AX19" s="379"/>
      <c r="AY19" s="380"/>
      <c r="AZ19" s="382"/>
      <c r="BA19" s="285"/>
      <c r="BB19" s="285"/>
      <c r="BC19" s="285"/>
      <c r="BD19" s="285"/>
      <c r="BE19" s="285"/>
      <c r="BF19" s="285"/>
      <c r="BG19" s="383"/>
    </row>
    <row r="20" spans="1:59" ht="14.25" customHeight="1" x14ac:dyDescent="0.2">
      <c r="A20" s="409"/>
      <c r="B20" s="379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24"/>
      <c r="P20" s="25"/>
      <c r="Q20" s="2"/>
      <c r="R20" s="433" t="s">
        <v>134</v>
      </c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7"/>
      <c r="AM20" s="381" t="s">
        <v>104</v>
      </c>
      <c r="AN20" s="376"/>
      <c r="AO20" s="377"/>
      <c r="AP20" s="397" t="s">
        <v>228</v>
      </c>
      <c r="AQ20" s="398"/>
      <c r="AR20" s="398"/>
      <c r="AS20" s="398"/>
      <c r="AT20" s="398"/>
      <c r="AU20" s="398"/>
      <c r="AV20" s="398"/>
      <c r="AW20" s="398"/>
      <c r="AX20" s="398"/>
      <c r="AY20" s="399"/>
      <c r="AZ20" s="382"/>
      <c r="BA20" s="285"/>
      <c r="BB20" s="285"/>
      <c r="BC20" s="285"/>
      <c r="BD20" s="285"/>
      <c r="BE20" s="285"/>
      <c r="BF20" s="285"/>
      <c r="BG20" s="383"/>
    </row>
    <row r="21" spans="1:59" ht="9" customHeight="1" x14ac:dyDescent="0.2">
      <c r="A21" s="402" t="s">
        <v>229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24"/>
      <c r="P21" s="25"/>
      <c r="Q21" s="2"/>
      <c r="R21" s="382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383"/>
      <c r="AM21" s="382"/>
      <c r="AN21" s="285"/>
      <c r="AO21" s="383"/>
      <c r="AP21" s="381" t="s">
        <v>144</v>
      </c>
      <c r="AQ21" s="376"/>
      <c r="AR21" s="376"/>
      <c r="AS21" s="376"/>
      <c r="AT21" s="377"/>
      <c r="AU21" s="381" t="s">
        <v>145</v>
      </c>
      <c r="AV21" s="376"/>
      <c r="AW21" s="376"/>
      <c r="AX21" s="376"/>
      <c r="AY21" s="377"/>
      <c r="AZ21" s="382"/>
      <c r="BA21" s="285"/>
      <c r="BB21" s="285"/>
      <c r="BC21" s="285"/>
      <c r="BD21" s="285"/>
      <c r="BE21" s="285"/>
      <c r="BF21" s="285"/>
      <c r="BG21" s="383"/>
    </row>
    <row r="22" spans="1:59" ht="9" customHeight="1" x14ac:dyDescent="0.2">
      <c r="A22" s="435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24"/>
      <c r="P22" s="14"/>
      <c r="Q22" s="2"/>
      <c r="R22" s="382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383"/>
      <c r="AM22" s="382"/>
      <c r="AN22" s="285"/>
      <c r="AO22" s="383"/>
      <c r="AP22" s="382"/>
      <c r="AQ22" s="285"/>
      <c r="AR22" s="285"/>
      <c r="AS22" s="285"/>
      <c r="AT22" s="383"/>
      <c r="AU22" s="382"/>
      <c r="AV22" s="285"/>
      <c r="AW22" s="285"/>
      <c r="AX22" s="285"/>
      <c r="AY22" s="383"/>
      <c r="AZ22" s="382"/>
      <c r="BA22" s="285"/>
      <c r="BB22" s="285"/>
      <c r="BC22" s="285"/>
      <c r="BD22" s="285"/>
      <c r="BE22" s="285"/>
      <c r="BF22" s="285"/>
      <c r="BG22" s="383"/>
    </row>
    <row r="23" spans="1:59" ht="5.25" customHeight="1" x14ac:dyDescent="0.2">
      <c r="A23" s="419" t="s">
        <v>178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7"/>
      <c r="P23" s="26"/>
      <c r="Q23" s="27"/>
      <c r="R23" s="382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383"/>
      <c r="AM23" s="382"/>
      <c r="AN23" s="285"/>
      <c r="AO23" s="383"/>
      <c r="AP23" s="382"/>
      <c r="AQ23" s="285"/>
      <c r="AR23" s="285"/>
      <c r="AS23" s="285"/>
      <c r="AT23" s="383"/>
      <c r="AU23" s="382"/>
      <c r="AV23" s="285"/>
      <c r="AW23" s="285"/>
      <c r="AX23" s="285"/>
      <c r="AY23" s="383"/>
      <c r="AZ23" s="382"/>
      <c r="BA23" s="285"/>
      <c r="BB23" s="285"/>
      <c r="BC23" s="285"/>
      <c r="BD23" s="285"/>
      <c r="BE23" s="285"/>
      <c r="BF23" s="285"/>
      <c r="BG23" s="383"/>
    </row>
    <row r="24" spans="1:59" ht="7.5" customHeight="1" x14ac:dyDescent="0.2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"/>
      <c r="P24" s="26"/>
      <c r="Q24" s="396"/>
      <c r="R24" s="378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  <c r="AE24" s="379"/>
      <c r="AF24" s="379"/>
      <c r="AG24" s="379"/>
      <c r="AH24" s="379"/>
      <c r="AI24" s="379"/>
      <c r="AJ24" s="379"/>
      <c r="AK24" s="379"/>
      <c r="AL24" s="380"/>
      <c r="AM24" s="378"/>
      <c r="AN24" s="379"/>
      <c r="AO24" s="380"/>
      <c r="AP24" s="378"/>
      <c r="AQ24" s="379"/>
      <c r="AR24" s="379"/>
      <c r="AS24" s="379"/>
      <c r="AT24" s="380"/>
      <c r="AU24" s="378"/>
      <c r="AV24" s="379"/>
      <c r="AW24" s="379"/>
      <c r="AX24" s="379"/>
      <c r="AY24" s="380"/>
      <c r="AZ24" s="378"/>
      <c r="BA24" s="379"/>
      <c r="BB24" s="379"/>
      <c r="BC24" s="379"/>
      <c r="BD24" s="379"/>
      <c r="BE24" s="379"/>
      <c r="BF24" s="379"/>
      <c r="BG24" s="380"/>
    </row>
    <row r="25" spans="1:59" ht="9" customHeight="1" x14ac:dyDescent="0.2">
      <c r="A25" s="381" t="s">
        <v>85</v>
      </c>
      <c r="B25" s="376"/>
      <c r="C25" s="376"/>
      <c r="D25" s="376"/>
      <c r="E25" s="377"/>
      <c r="F25" s="381" t="s">
        <v>184</v>
      </c>
      <c r="G25" s="376"/>
      <c r="H25" s="376"/>
      <c r="I25" s="377"/>
      <c r="J25" s="381" t="s">
        <v>185</v>
      </c>
      <c r="K25" s="376"/>
      <c r="L25" s="376"/>
      <c r="M25" s="376"/>
      <c r="N25" s="377"/>
      <c r="O25" s="28"/>
      <c r="P25" s="14"/>
      <c r="Q25" s="285"/>
      <c r="R25" s="417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86"/>
      <c r="AN25" s="387"/>
      <c r="AO25" s="388"/>
      <c r="AP25" s="392"/>
      <c r="AQ25" s="387"/>
      <c r="AR25" s="387"/>
      <c r="AS25" s="387"/>
      <c r="AT25" s="388"/>
      <c r="AU25" s="392"/>
      <c r="AV25" s="387"/>
      <c r="AW25" s="387"/>
      <c r="AX25" s="387"/>
      <c r="AY25" s="439"/>
      <c r="AZ25" s="434"/>
      <c r="BA25" s="376"/>
      <c r="BB25" s="376"/>
      <c r="BC25" s="376"/>
      <c r="BD25" s="376"/>
      <c r="BE25" s="376"/>
      <c r="BF25" s="376"/>
      <c r="BG25" s="377"/>
    </row>
    <row r="26" spans="1:59" ht="8.25" customHeight="1" x14ac:dyDescent="0.2">
      <c r="A26" s="382"/>
      <c r="B26" s="285"/>
      <c r="C26" s="285"/>
      <c r="D26" s="285"/>
      <c r="E26" s="383"/>
      <c r="F26" s="382"/>
      <c r="G26" s="285"/>
      <c r="H26" s="285"/>
      <c r="I26" s="383"/>
      <c r="J26" s="382"/>
      <c r="K26" s="285"/>
      <c r="L26" s="285"/>
      <c r="M26" s="285"/>
      <c r="N26" s="383"/>
      <c r="O26" s="6"/>
      <c r="P26" s="14"/>
      <c r="Q26" s="6"/>
      <c r="R26" s="378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438"/>
      <c r="AN26" s="379"/>
      <c r="AO26" s="380"/>
      <c r="AP26" s="378"/>
      <c r="AQ26" s="379"/>
      <c r="AR26" s="379"/>
      <c r="AS26" s="379"/>
      <c r="AT26" s="380"/>
      <c r="AU26" s="378"/>
      <c r="AV26" s="379"/>
      <c r="AW26" s="379"/>
      <c r="AX26" s="379"/>
      <c r="AY26" s="440"/>
      <c r="AZ26" s="379"/>
      <c r="BA26" s="379"/>
      <c r="BB26" s="379"/>
      <c r="BC26" s="379"/>
      <c r="BD26" s="379"/>
      <c r="BE26" s="379"/>
      <c r="BF26" s="379"/>
      <c r="BG26" s="380"/>
    </row>
    <row r="27" spans="1:59" ht="7.5" customHeight="1" x14ac:dyDescent="0.2">
      <c r="A27" s="382"/>
      <c r="B27" s="285"/>
      <c r="C27" s="285"/>
      <c r="D27" s="285"/>
      <c r="E27" s="383"/>
      <c r="F27" s="382"/>
      <c r="G27" s="285"/>
      <c r="H27" s="285"/>
      <c r="I27" s="383"/>
      <c r="J27" s="382"/>
      <c r="K27" s="285"/>
      <c r="L27" s="285"/>
      <c r="M27" s="285"/>
      <c r="N27" s="383"/>
      <c r="O27" s="6"/>
      <c r="P27" s="14"/>
      <c r="Q27" s="6"/>
      <c r="R27" s="417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441"/>
      <c r="AN27" s="376"/>
      <c r="AO27" s="377"/>
      <c r="AP27" s="381"/>
      <c r="AQ27" s="376"/>
      <c r="AR27" s="376"/>
      <c r="AS27" s="376"/>
      <c r="AT27" s="377"/>
      <c r="AU27" s="381"/>
      <c r="AV27" s="376"/>
      <c r="AW27" s="376"/>
      <c r="AX27" s="376"/>
      <c r="AY27" s="436"/>
      <c r="AZ27" s="434"/>
      <c r="BA27" s="376"/>
      <c r="BB27" s="376"/>
      <c r="BC27" s="376"/>
      <c r="BD27" s="376"/>
      <c r="BE27" s="376"/>
      <c r="BF27" s="376"/>
      <c r="BG27" s="377"/>
    </row>
    <row r="28" spans="1:59" ht="8.25" customHeight="1" x14ac:dyDescent="0.2">
      <c r="A28" s="382"/>
      <c r="B28" s="285"/>
      <c r="C28" s="285"/>
      <c r="D28" s="285"/>
      <c r="E28" s="383"/>
      <c r="F28" s="382"/>
      <c r="G28" s="285"/>
      <c r="H28" s="285"/>
      <c r="I28" s="383"/>
      <c r="J28" s="382"/>
      <c r="K28" s="285"/>
      <c r="L28" s="285"/>
      <c r="M28" s="285"/>
      <c r="N28" s="383"/>
      <c r="O28" s="6"/>
      <c r="P28" s="14"/>
      <c r="Q28" s="28"/>
      <c r="R28" s="378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89"/>
      <c r="AN28" s="390"/>
      <c r="AO28" s="391"/>
      <c r="AP28" s="393"/>
      <c r="AQ28" s="390"/>
      <c r="AR28" s="390"/>
      <c r="AS28" s="390"/>
      <c r="AT28" s="391"/>
      <c r="AU28" s="393"/>
      <c r="AV28" s="390"/>
      <c r="AW28" s="390"/>
      <c r="AX28" s="390"/>
      <c r="AY28" s="437"/>
      <c r="AZ28" s="379"/>
      <c r="BA28" s="379"/>
      <c r="BB28" s="379"/>
      <c r="BC28" s="379"/>
      <c r="BD28" s="379"/>
      <c r="BE28" s="379"/>
      <c r="BF28" s="379"/>
      <c r="BG28" s="380"/>
    </row>
    <row r="29" spans="1:59" ht="5.25" customHeight="1" x14ac:dyDescent="0.2">
      <c r="A29" s="382"/>
      <c r="B29" s="285"/>
      <c r="C29" s="285"/>
      <c r="D29" s="285"/>
      <c r="E29" s="383"/>
      <c r="F29" s="382"/>
      <c r="G29" s="285"/>
      <c r="H29" s="285"/>
      <c r="I29" s="383"/>
      <c r="J29" s="382"/>
      <c r="K29" s="285"/>
      <c r="L29" s="285"/>
      <c r="M29" s="285"/>
      <c r="N29" s="383"/>
      <c r="O29" s="28"/>
      <c r="P29" s="14"/>
      <c r="Q29" s="28"/>
      <c r="R29" s="442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5"/>
      <c r="AZ29" s="285"/>
      <c r="BA29" s="285"/>
      <c r="BB29" s="285"/>
      <c r="BC29" s="285"/>
      <c r="BD29" s="285"/>
      <c r="BE29" s="285"/>
      <c r="BF29" s="285"/>
      <c r="BG29" s="285"/>
    </row>
    <row r="30" spans="1:59" ht="8.25" customHeight="1" x14ac:dyDescent="0.2">
      <c r="A30" s="378"/>
      <c r="B30" s="379"/>
      <c r="C30" s="379"/>
      <c r="D30" s="379"/>
      <c r="E30" s="380"/>
      <c r="F30" s="378"/>
      <c r="G30" s="379"/>
      <c r="H30" s="379"/>
      <c r="I30" s="380"/>
      <c r="J30" s="378"/>
      <c r="K30" s="379"/>
      <c r="L30" s="379"/>
      <c r="M30" s="379"/>
      <c r="N30" s="380"/>
      <c r="O30" s="28"/>
      <c r="P30" s="29"/>
      <c r="Q30" s="6"/>
      <c r="R30" s="443" t="s">
        <v>230</v>
      </c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6"/>
      <c r="AN30" s="376"/>
      <c r="AO30" s="376"/>
      <c r="AP30" s="377"/>
      <c r="AQ30" s="444"/>
      <c r="AR30" s="285"/>
      <c r="AS30" s="285"/>
      <c r="AT30" s="285"/>
      <c r="AU30" s="285"/>
      <c r="AV30" s="285"/>
      <c r="AW30" s="285"/>
      <c r="AX30" s="285"/>
      <c r="AY30" s="285"/>
      <c r="AZ30" s="285"/>
      <c r="BA30" s="285"/>
      <c r="BB30" s="285"/>
      <c r="BC30" s="285"/>
      <c r="BD30" s="285"/>
      <c r="BE30" s="285"/>
      <c r="BF30" s="285"/>
      <c r="BG30" s="285"/>
    </row>
    <row r="31" spans="1:59" ht="8.25" customHeight="1" x14ac:dyDescent="0.2">
      <c r="A31" s="375" t="s">
        <v>150</v>
      </c>
      <c r="B31" s="376"/>
      <c r="C31" s="376"/>
      <c r="D31" s="376"/>
      <c r="E31" s="377"/>
      <c r="F31" s="394"/>
      <c r="G31" s="376"/>
      <c r="H31" s="376"/>
      <c r="I31" s="377"/>
      <c r="J31" s="375"/>
      <c r="K31" s="376"/>
      <c r="L31" s="376"/>
      <c r="M31" s="376"/>
      <c r="N31" s="377"/>
      <c r="O31" s="6"/>
      <c r="P31" s="30" t="s">
        <v>187</v>
      </c>
      <c r="Q31" s="28"/>
      <c r="R31" s="378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80"/>
      <c r="AQ31" s="410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</row>
    <row r="32" spans="1:59" ht="8.25" customHeight="1" x14ac:dyDescent="0.2">
      <c r="A32" s="378"/>
      <c r="B32" s="379"/>
      <c r="C32" s="379"/>
      <c r="D32" s="379"/>
      <c r="E32" s="380"/>
      <c r="F32" s="395"/>
      <c r="G32" s="379"/>
      <c r="H32" s="379"/>
      <c r="I32" s="380"/>
      <c r="J32" s="378"/>
      <c r="K32" s="379"/>
      <c r="L32" s="379"/>
      <c r="M32" s="379"/>
      <c r="N32" s="380"/>
      <c r="O32" s="28"/>
      <c r="P32" s="30" t="s">
        <v>188</v>
      </c>
      <c r="Q32" s="28"/>
      <c r="R32" s="381" t="s">
        <v>157</v>
      </c>
      <c r="S32" s="376"/>
      <c r="T32" s="376"/>
      <c r="U32" s="376"/>
      <c r="V32" s="376"/>
      <c r="W32" s="376"/>
      <c r="X32" s="376"/>
      <c r="Y32" s="376"/>
      <c r="Z32" s="377"/>
      <c r="AA32" s="381" t="s">
        <v>231</v>
      </c>
      <c r="AB32" s="376"/>
      <c r="AC32" s="376"/>
      <c r="AD32" s="376"/>
      <c r="AE32" s="376"/>
      <c r="AF32" s="376"/>
      <c r="AG32" s="376"/>
      <c r="AH32" s="377"/>
      <c r="AI32" s="381" t="s">
        <v>154</v>
      </c>
      <c r="AJ32" s="376"/>
      <c r="AK32" s="376"/>
      <c r="AL32" s="376"/>
      <c r="AM32" s="376"/>
      <c r="AN32" s="376"/>
      <c r="AO32" s="376"/>
      <c r="AP32" s="377"/>
      <c r="AQ32" s="410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  <c r="BE32" s="285"/>
      <c r="BF32" s="285"/>
      <c r="BG32" s="285"/>
    </row>
    <row r="33" spans="1:59" ht="8.25" customHeight="1" x14ac:dyDescent="0.2">
      <c r="A33" s="375" t="s">
        <v>151</v>
      </c>
      <c r="B33" s="376"/>
      <c r="C33" s="376"/>
      <c r="D33" s="376"/>
      <c r="E33" s="377"/>
      <c r="F33" s="394"/>
      <c r="G33" s="376"/>
      <c r="H33" s="376"/>
      <c r="I33" s="377"/>
      <c r="J33" s="375"/>
      <c r="K33" s="376"/>
      <c r="L33" s="376"/>
      <c r="M33" s="376"/>
      <c r="N33" s="377"/>
      <c r="O33" s="28"/>
      <c r="P33" s="30" t="s">
        <v>189</v>
      </c>
      <c r="Q33" s="28"/>
      <c r="R33" s="378"/>
      <c r="S33" s="379"/>
      <c r="T33" s="379"/>
      <c r="U33" s="379"/>
      <c r="V33" s="379"/>
      <c r="W33" s="379"/>
      <c r="X33" s="379"/>
      <c r="Y33" s="379"/>
      <c r="Z33" s="380"/>
      <c r="AA33" s="378"/>
      <c r="AB33" s="379"/>
      <c r="AC33" s="379"/>
      <c r="AD33" s="379"/>
      <c r="AE33" s="379"/>
      <c r="AF33" s="379"/>
      <c r="AG33" s="379"/>
      <c r="AH33" s="380"/>
      <c r="AI33" s="378"/>
      <c r="AJ33" s="379"/>
      <c r="AK33" s="379"/>
      <c r="AL33" s="379"/>
      <c r="AM33" s="379"/>
      <c r="AN33" s="379"/>
      <c r="AO33" s="379"/>
      <c r="AP33" s="380"/>
      <c r="AQ33" s="447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5"/>
    </row>
    <row r="34" spans="1:59" ht="8.25" customHeight="1" x14ac:dyDescent="0.2">
      <c r="A34" s="378"/>
      <c r="B34" s="379"/>
      <c r="C34" s="379"/>
      <c r="D34" s="379"/>
      <c r="E34" s="380"/>
      <c r="F34" s="395"/>
      <c r="G34" s="379"/>
      <c r="H34" s="379"/>
      <c r="I34" s="380"/>
      <c r="J34" s="378"/>
      <c r="K34" s="379"/>
      <c r="L34" s="379"/>
      <c r="M34" s="379"/>
      <c r="N34" s="380"/>
      <c r="O34" s="28"/>
      <c r="P34" s="30" t="s">
        <v>190</v>
      </c>
      <c r="Q34" s="28"/>
      <c r="R34" s="381" t="s">
        <v>140</v>
      </c>
      <c r="S34" s="376"/>
      <c r="T34" s="376"/>
      <c r="U34" s="377"/>
      <c r="V34" s="381" t="s">
        <v>141</v>
      </c>
      <c r="W34" s="376"/>
      <c r="X34" s="376"/>
      <c r="Y34" s="376"/>
      <c r="Z34" s="377"/>
      <c r="AA34" s="381" t="s">
        <v>142</v>
      </c>
      <c r="AB34" s="376"/>
      <c r="AC34" s="377"/>
      <c r="AD34" s="381" t="s">
        <v>232</v>
      </c>
      <c r="AE34" s="376"/>
      <c r="AF34" s="376"/>
      <c r="AG34" s="376"/>
      <c r="AH34" s="377"/>
      <c r="AI34" s="381" t="s">
        <v>142</v>
      </c>
      <c r="AJ34" s="376"/>
      <c r="AK34" s="377"/>
      <c r="AL34" s="381" t="s">
        <v>233</v>
      </c>
      <c r="AM34" s="376"/>
      <c r="AN34" s="376"/>
      <c r="AO34" s="376"/>
      <c r="AP34" s="377"/>
      <c r="AQ34" s="410"/>
      <c r="AR34" s="285"/>
      <c r="AS34" s="285"/>
      <c r="AT34" s="285"/>
      <c r="AU34" s="285"/>
      <c r="AV34" s="285"/>
      <c r="AW34" s="285"/>
      <c r="AX34" s="285"/>
      <c r="AY34" s="285"/>
      <c r="AZ34" s="285"/>
      <c r="BA34" s="285"/>
      <c r="BB34" s="285"/>
      <c r="BC34" s="285"/>
      <c r="BD34" s="285"/>
      <c r="BE34" s="285"/>
      <c r="BF34" s="285"/>
      <c r="BG34" s="285"/>
    </row>
    <row r="35" spans="1:59" ht="7.5" customHeight="1" x14ac:dyDescent="0.2">
      <c r="A35" s="402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28"/>
      <c r="P35" s="384" t="s">
        <v>191</v>
      </c>
      <c r="Q35" s="28"/>
      <c r="R35" s="382"/>
      <c r="S35" s="285"/>
      <c r="T35" s="285"/>
      <c r="U35" s="383"/>
      <c r="V35" s="382"/>
      <c r="W35" s="285"/>
      <c r="X35" s="285"/>
      <c r="Y35" s="285"/>
      <c r="Z35" s="383"/>
      <c r="AA35" s="382"/>
      <c r="AB35" s="285"/>
      <c r="AC35" s="383"/>
      <c r="AD35" s="382"/>
      <c r="AE35" s="285"/>
      <c r="AF35" s="285"/>
      <c r="AG35" s="285"/>
      <c r="AH35" s="383"/>
      <c r="AI35" s="382"/>
      <c r="AJ35" s="285"/>
      <c r="AK35" s="383"/>
      <c r="AL35" s="382"/>
      <c r="AM35" s="285"/>
      <c r="AN35" s="285"/>
      <c r="AO35" s="285"/>
      <c r="AP35" s="383"/>
      <c r="AQ35" s="410"/>
      <c r="AR35" s="285"/>
      <c r="AS35" s="285"/>
      <c r="AT35" s="285"/>
      <c r="AU35" s="285"/>
      <c r="AV35" s="285"/>
      <c r="AW35" s="285"/>
      <c r="AX35" s="285"/>
      <c r="AY35" s="285"/>
      <c r="AZ35" s="285"/>
      <c r="BA35" s="285"/>
      <c r="BB35" s="285"/>
      <c r="BC35" s="285"/>
      <c r="BD35" s="285"/>
      <c r="BE35" s="285"/>
      <c r="BF35" s="285"/>
      <c r="BG35" s="285"/>
    </row>
    <row r="36" spans="1:59" ht="9" customHeight="1" x14ac:dyDescent="0.2">
      <c r="A36" s="405"/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"/>
      <c r="P36" s="385"/>
      <c r="Q36" s="28"/>
      <c r="R36" s="382"/>
      <c r="S36" s="285"/>
      <c r="T36" s="285"/>
      <c r="U36" s="383"/>
      <c r="V36" s="382"/>
      <c r="W36" s="285"/>
      <c r="X36" s="285"/>
      <c r="Y36" s="285"/>
      <c r="Z36" s="383"/>
      <c r="AA36" s="382"/>
      <c r="AB36" s="285"/>
      <c r="AC36" s="383"/>
      <c r="AD36" s="382"/>
      <c r="AE36" s="285"/>
      <c r="AF36" s="285"/>
      <c r="AG36" s="285"/>
      <c r="AH36" s="383"/>
      <c r="AI36" s="382"/>
      <c r="AJ36" s="285"/>
      <c r="AK36" s="383"/>
      <c r="AL36" s="382"/>
      <c r="AM36" s="285"/>
      <c r="AN36" s="285"/>
      <c r="AO36" s="285"/>
      <c r="AP36" s="383"/>
      <c r="AQ36" s="410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85"/>
      <c r="BC36" s="285"/>
      <c r="BD36" s="285"/>
      <c r="BE36" s="285"/>
      <c r="BF36" s="285"/>
      <c r="BG36" s="285"/>
    </row>
    <row r="37" spans="1:59" ht="9" customHeight="1" x14ac:dyDescent="0.2">
      <c r="A37" s="403"/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"/>
      <c r="P37" s="30" t="s">
        <v>192</v>
      </c>
      <c r="Q37" s="6"/>
      <c r="R37" s="378"/>
      <c r="S37" s="379"/>
      <c r="T37" s="379"/>
      <c r="U37" s="380"/>
      <c r="V37" s="378"/>
      <c r="W37" s="379"/>
      <c r="X37" s="379"/>
      <c r="Y37" s="379"/>
      <c r="Z37" s="380"/>
      <c r="AA37" s="378"/>
      <c r="AB37" s="379"/>
      <c r="AC37" s="380"/>
      <c r="AD37" s="378"/>
      <c r="AE37" s="379"/>
      <c r="AF37" s="379"/>
      <c r="AG37" s="379"/>
      <c r="AH37" s="380"/>
      <c r="AI37" s="378"/>
      <c r="AJ37" s="379"/>
      <c r="AK37" s="380"/>
      <c r="AL37" s="378"/>
      <c r="AM37" s="379"/>
      <c r="AN37" s="379"/>
      <c r="AO37" s="379"/>
      <c r="AP37" s="380"/>
      <c r="AQ37" s="410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  <c r="BE37" s="285"/>
      <c r="BF37" s="285"/>
      <c r="BG37" s="285"/>
    </row>
    <row r="38" spans="1:59" ht="9" customHeight="1" x14ac:dyDescent="0.2">
      <c r="A38" s="407" t="s">
        <v>234</v>
      </c>
      <c r="B38" s="285"/>
      <c r="C38" s="285"/>
      <c r="D38" s="408"/>
      <c r="E38" s="379"/>
      <c r="F38" s="379"/>
      <c r="G38" s="379"/>
      <c r="H38" s="379"/>
      <c r="I38" s="2"/>
      <c r="J38" s="408"/>
      <c r="K38" s="379"/>
      <c r="L38" s="379"/>
      <c r="M38" s="379"/>
      <c r="N38" s="2"/>
      <c r="O38" s="6"/>
      <c r="P38" s="29"/>
      <c r="Q38" s="31"/>
      <c r="R38" s="386"/>
      <c r="S38" s="387"/>
      <c r="T38" s="387"/>
      <c r="U38" s="388"/>
      <c r="V38" s="392"/>
      <c r="W38" s="387"/>
      <c r="X38" s="387"/>
      <c r="Y38" s="387"/>
      <c r="Z38" s="388"/>
      <c r="AA38" s="392"/>
      <c r="AB38" s="387"/>
      <c r="AC38" s="388"/>
      <c r="AD38" s="392"/>
      <c r="AE38" s="387"/>
      <c r="AF38" s="387"/>
      <c r="AG38" s="387"/>
      <c r="AH38" s="388"/>
      <c r="AI38" s="392"/>
      <c r="AJ38" s="387"/>
      <c r="AK38" s="388"/>
      <c r="AL38" s="392"/>
      <c r="AM38" s="387"/>
      <c r="AN38" s="387"/>
      <c r="AO38" s="387"/>
      <c r="AP38" s="439"/>
      <c r="AQ38" s="448"/>
      <c r="AR38" s="285"/>
      <c r="AS38" s="285"/>
      <c r="AT38" s="285"/>
      <c r="AU38" s="285"/>
      <c r="AV38" s="285"/>
      <c r="AW38" s="285"/>
      <c r="AX38" s="285"/>
      <c r="AY38" s="285"/>
      <c r="AZ38" s="285"/>
      <c r="BA38" s="285"/>
      <c r="BB38" s="285"/>
      <c r="BC38" s="285"/>
      <c r="BD38" s="285"/>
      <c r="BE38" s="285"/>
      <c r="BF38" s="285"/>
      <c r="BG38" s="285"/>
    </row>
    <row r="39" spans="1:59" ht="9" customHeight="1" x14ac:dyDescent="0.2">
      <c r="A39" s="429"/>
      <c r="B39" s="285"/>
      <c r="C39" s="285"/>
      <c r="D39" s="404" t="s">
        <v>194</v>
      </c>
      <c r="E39" s="285"/>
      <c r="F39" s="285"/>
      <c r="G39" s="285"/>
      <c r="H39" s="406" t="s">
        <v>128</v>
      </c>
      <c r="I39" s="376"/>
      <c r="J39" s="406" t="s">
        <v>195</v>
      </c>
      <c r="K39" s="376"/>
      <c r="L39" s="376"/>
      <c r="M39" s="376"/>
      <c r="N39" s="376"/>
      <c r="O39" s="6"/>
      <c r="P39" s="29"/>
      <c r="Q39" s="32"/>
      <c r="R39" s="389"/>
      <c r="S39" s="390"/>
      <c r="T39" s="390"/>
      <c r="U39" s="391"/>
      <c r="V39" s="393"/>
      <c r="W39" s="390"/>
      <c r="X39" s="390"/>
      <c r="Y39" s="390"/>
      <c r="Z39" s="391"/>
      <c r="AA39" s="393"/>
      <c r="AB39" s="390"/>
      <c r="AC39" s="391"/>
      <c r="AD39" s="393"/>
      <c r="AE39" s="390"/>
      <c r="AF39" s="390"/>
      <c r="AG39" s="390"/>
      <c r="AH39" s="391"/>
      <c r="AI39" s="393"/>
      <c r="AJ39" s="390"/>
      <c r="AK39" s="391"/>
      <c r="AL39" s="393"/>
      <c r="AM39" s="390"/>
      <c r="AN39" s="390"/>
      <c r="AO39" s="390"/>
      <c r="AP39" s="437"/>
      <c r="AQ39" s="448"/>
      <c r="AR39" s="285"/>
      <c r="AS39" s="285"/>
      <c r="AT39" s="285"/>
      <c r="AU39" s="285"/>
      <c r="AV39" s="285"/>
      <c r="AW39" s="285"/>
      <c r="AX39" s="285"/>
      <c r="AY39" s="285"/>
      <c r="AZ39" s="285"/>
      <c r="BA39" s="285"/>
      <c r="BB39" s="285"/>
      <c r="BC39" s="285"/>
      <c r="BD39" s="285"/>
      <c r="BE39" s="285"/>
      <c r="BF39" s="285"/>
      <c r="BG39" s="285"/>
    </row>
    <row r="40" spans="1:59" ht="9" customHeight="1" x14ac:dyDescent="0.2">
      <c r="A40" s="403" t="s">
        <v>127</v>
      </c>
      <c r="B40" s="285"/>
      <c r="C40" s="285"/>
      <c r="D40" s="404"/>
      <c r="E40" s="285"/>
      <c r="F40" s="285"/>
      <c r="G40" s="285"/>
      <c r="H40" s="285"/>
      <c r="I40" s="405"/>
      <c r="J40" s="285"/>
      <c r="K40" s="285"/>
      <c r="L40" s="285"/>
      <c r="M40" s="285"/>
      <c r="N40" s="285"/>
      <c r="O40" s="6"/>
      <c r="P40" s="29"/>
      <c r="Q40" s="6"/>
      <c r="R40" s="401" t="s">
        <v>156</v>
      </c>
      <c r="S40" s="387"/>
      <c r="T40" s="387"/>
      <c r="U40" s="387"/>
      <c r="V40" s="387"/>
      <c r="W40" s="387"/>
      <c r="X40" s="418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449"/>
      <c r="AZ40" s="379"/>
      <c r="BA40" s="379"/>
      <c r="BB40" s="379"/>
      <c r="BC40" s="379"/>
      <c r="BD40" s="379"/>
      <c r="BE40" s="379"/>
      <c r="BF40" s="379"/>
      <c r="BG40" s="379"/>
    </row>
    <row r="41" spans="1:59" ht="9" customHeight="1" x14ac:dyDescent="0.2">
      <c r="A41" s="403" t="s">
        <v>197</v>
      </c>
      <c r="B41" s="285"/>
      <c r="C41" s="285"/>
      <c r="D41" s="404"/>
      <c r="E41" s="285"/>
      <c r="F41" s="285"/>
      <c r="G41" s="285"/>
      <c r="H41" s="285"/>
      <c r="I41" s="404"/>
      <c r="J41" s="285"/>
      <c r="K41" s="285"/>
      <c r="L41" s="285"/>
      <c r="M41" s="285"/>
      <c r="N41" s="285"/>
      <c r="O41" s="6"/>
      <c r="P41" s="29"/>
      <c r="Q41" s="6"/>
      <c r="R41" s="285"/>
      <c r="S41" s="285"/>
      <c r="T41" s="285"/>
      <c r="U41" s="285"/>
      <c r="V41" s="285"/>
      <c r="W41" s="285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379"/>
      <c r="AN41" s="379"/>
      <c r="AO41" s="379"/>
      <c r="AP41" s="379"/>
      <c r="AQ41" s="379"/>
      <c r="AR41" s="379"/>
      <c r="AS41" s="379"/>
      <c r="AT41" s="379"/>
      <c r="AU41" s="379"/>
      <c r="AV41" s="379"/>
      <c r="AW41" s="379"/>
      <c r="AX41" s="379"/>
      <c r="AY41" s="450" t="s">
        <v>158</v>
      </c>
      <c r="AZ41" s="398"/>
      <c r="BA41" s="398"/>
      <c r="BB41" s="398"/>
      <c r="BC41" s="398"/>
      <c r="BD41" s="398"/>
      <c r="BE41" s="398"/>
      <c r="BF41" s="398"/>
      <c r="BG41" s="399"/>
    </row>
    <row r="42" spans="1:59" ht="9" customHeight="1" x14ac:dyDescent="0.2">
      <c r="A42" s="403" t="s">
        <v>135</v>
      </c>
      <c r="B42" s="285"/>
      <c r="C42" s="285"/>
      <c r="D42" s="404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6"/>
      <c r="P42" s="29"/>
      <c r="Q42" s="6"/>
      <c r="R42" s="451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383"/>
      <c r="AY42" s="375" t="s">
        <v>104</v>
      </c>
      <c r="AZ42" s="376"/>
      <c r="BA42" s="377"/>
      <c r="BB42" s="375" t="s">
        <v>139</v>
      </c>
      <c r="BC42" s="376"/>
      <c r="BD42" s="376"/>
      <c r="BE42" s="376"/>
      <c r="BF42" s="376"/>
      <c r="BG42" s="377"/>
    </row>
    <row r="43" spans="1:59" ht="9" customHeight="1" x14ac:dyDescent="0.2">
      <c r="A43" s="403"/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6"/>
      <c r="P43" s="29"/>
      <c r="Q43" s="6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379"/>
      <c r="AM43" s="379"/>
      <c r="AN43" s="379"/>
      <c r="AO43" s="379"/>
      <c r="AP43" s="379"/>
      <c r="AQ43" s="379"/>
      <c r="AR43" s="379"/>
      <c r="AS43" s="379"/>
      <c r="AT43" s="379"/>
      <c r="AU43" s="379"/>
      <c r="AV43" s="379"/>
      <c r="AW43" s="379"/>
      <c r="AX43" s="380"/>
      <c r="AY43" s="378"/>
      <c r="AZ43" s="379"/>
      <c r="BA43" s="380"/>
      <c r="BB43" s="378"/>
      <c r="BC43" s="379"/>
      <c r="BD43" s="379"/>
      <c r="BE43" s="379"/>
      <c r="BF43" s="379"/>
      <c r="BG43" s="380"/>
    </row>
    <row r="44" spans="1:59" ht="8.25" customHeight="1" x14ac:dyDescent="0.2">
      <c r="A44" s="403"/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"/>
      <c r="P44" s="29"/>
      <c r="Q44" s="6"/>
      <c r="R44" s="454" t="e">
        <f>IF(#REF!=TRUE,CONCATENATE("     Согласно договору фрахтования транспортного средства от ",TEXT(#REF!,"DD MMMM YYYY года")),"")</f>
        <v>#REF!</v>
      </c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285"/>
      <c r="AU44" s="285"/>
      <c r="AV44" s="285"/>
      <c r="AW44" s="285"/>
      <c r="AX44" s="285"/>
      <c r="AY44" s="455"/>
      <c r="AZ44" s="387"/>
      <c r="BA44" s="388"/>
      <c r="BB44" s="456"/>
      <c r="BC44" s="387"/>
      <c r="BD44" s="387"/>
      <c r="BE44" s="387"/>
      <c r="BF44" s="387"/>
      <c r="BG44" s="439"/>
    </row>
    <row r="45" spans="1:59" ht="8.25" customHeight="1" x14ac:dyDescent="0.2">
      <c r="A45" s="408" t="s">
        <v>199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2"/>
      <c r="P45" s="29"/>
      <c r="Q45" s="2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79"/>
      <c r="AL45" s="379"/>
      <c r="AM45" s="379"/>
      <c r="AN45" s="379"/>
      <c r="AO45" s="379"/>
      <c r="AP45" s="379"/>
      <c r="AQ45" s="379"/>
      <c r="AR45" s="379"/>
      <c r="AS45" s="379"/>
      <c r="AT45" s="379"/>
      <c r="AU45" s="379"/>
      <c r="AV45" s="379"/>
      <c r="AW45" s="379"/>
      <c r="AX45" s="379"/>
      <c r="AY45" s="438"/>
      <c r="AZ45" s="379"/>
      <c r="BA45" s="380"/>
      <c r="BB45" s="378"/>
      <c r="BC45" s="379"/>
      <c r="BD45" s="379"/>
      <c r="BE45" s="379"/>
      <c r="BF45" s="379"/>
      <c r="BG45" s="440"/>
    </row>
    <row r="46" spans="1:59" ht="9" customHeight="1" x14ac:dyDescent="0.2">
      <c r="A46" s="381" t="s">
        <v>200</v>
      </c>
      <c r="B46" s="376"/>
      <c r="C46" s="376"/>
      <c r="D46" s="377"/>
      <c r="E46" s="381" t="s">
        <v>201</v>
      </c>
      <c r="F46" s="376"/>
      <c r="G46" s="376"/>
      <c r="H46" s="377"/>
      <c r="I46" s="381" t="s">
        <v>202</v>
      </c>
      <c r="J46" s="376"/>
      <c r="K46" s="377"/>
      <c r="L46" s="381" t="s">
        <v>137</v>
      </c>
      <c r="M46" s="376"/>
      <c r="N46" s="377"/>
      <c r="O46" s="2"/>
      <c r="P46" s="29"/>
      <c r="Q46" s="2"/>
      <c r="R46" s="418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452"/>
      <c r="AZ46" s="376"/>
      <c r="BA46" s="377"/>
      <c r="BB46" s="453"/>
      <c r="BC46" s="376"/>
      <c r="BD46" s="376"/>
      <c r="BE46" s="376"/>
      <c r="BF46" s="376"/>
      <c r="BG46" s="436"/>
    </row>
    <row r="47" spans="1:59" ht="9" customHeight="1" x14ac:dyDescent="0.2">
      <c r="A47" s="382"/>
      <c r="B47" s="285"/>
      <c r="C47" s="285"/>
      <c r="D47" s="383"/>
      <c r="E47" s="382"/>
      <c r="F47" s="285"/>
      <c r="G47" s="285"/>
      <c r="H47" s="383"/>
      <c r="I47" s="382"/>
      <c r="J47" s="285"/>
      <c r="K47" s="383"/>
      <c r="L47" s="382"/>
      <c r="M47" s="285"/>
      <c r="N47" s="383"/>
      <c r="O47" s="2"/>
      <c r="P47" s="29"/>
      <c r="Q47" s="2"/>
      <c r="R47" s="379"/>
      <c r="S47" s="379"/>
      <c r="T47" s="379"/>
      <c r="U47" s="379"/>
      <c r="V47" s="379"/>
      <c r="W47" s="379"/>
      <c r="X47" s="379"/>
      <c r="Y47" s="379"/>
      <c r="Z47" s="379"/>
      <c r="AA47" s="379"/>
      <c r="AB47" s="379"/>
      <c r="AC47" s="379"/>
      <c r="AD47" s="379"/>
      <c r="AE47" s="379"/>
      <c r="AF47" s="379"/>
      <c r="AG47" s="379"/>
      <c r="AH47" s="379"/>
      <c r="AI47" s="379"/>
      <c r="AJ47" s="379"/>
      <c r="AK47" s="379"/>
      <c r="AL47" s="379"/>
      <c r="AM47" s="379"/>
      <c r="AN47" s="379"/>
      <c r="AO47" s="379"/>
      <c r="AP47" s="379"/>
      <c r="AQ47" s="379"/>
      <c r="AR47" s="379"/>
      <c r="AS47" s="379"/>
      <c r="AT47" s="379"/>
      <c r="AU47" s="379"/>
      <c r="AV47" s="379"/>
      <c r="AW47" s="379"/>
      <c r="AX47" s="379"/>
      <c r="AY47" s="438"/>
      <c r="AZ47" s="379"/>
      <c r="BA47" s="380"/>
      <c r="BB47" s="378"/>
      <c r="BC47" s="379"/>
      <c r="BD47" s="379"/>
      <c r="BE47" s="379"/>
      <c r="BF47" s="379"/>
      <c r="BG47" s="440"/>
    </row>
    <row r="48" spans="1:59" ht="9" customHeight="1" x14ac:dyDescent="0.2">
      <c r="A48" s="382"/>
      <c r="B48" s="285"/>
      <c r="C48" s="285"/>
      <c r="D48" s="383"/>
      <c r="E48" s="382"/>
      <c r="F48" s="285"/>
      <c r="G48" s="285"/>
      <c r="H48" s="383"/>
      <c r="I48" s="382"/>
      <c r="J48" s="285"/>
      <c r="K48" s="383"/>
      <c r="L48" s="382"/>
      <c r="M48" s="285"/>
      <c r="N48" s="383"/>
      <c r="O48" s="2"/>
      <c r="P48" s="29"/>
      <c r="Q48" s="2"/>
      <c r="R48" s="418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452"/>
      <c r="AZ48" s="376"/>
      <c r="BA48" s="377"/>
      <c r="BB48" s="453"/>
      <c r="BC48" s="376"/>
      <c r="BD48" s="376"/>
      <c r="BE48" s="376"/>
      <c r="BF48" s="376"/>
      <c r="BG48" s="436"/>
    </row>
    <row r="49" spans="1:59" ht="9" customHeight="1" x14ac:dyDescent="0.2">
      <c r="A49" s="382"/>
      <c r="B49" s="285"/>
      <c r="C49" s="285"/>
      <c r="D49" s="383"/>
      <c r="E49" s="382"/>
      <c r="F49" s="285"/>
      <c r="G49" s="285"/>
      <c r="H49" s="383"/>
      <c r="I49" s="382"/>
      <c r="J49" s="285"/>
      <c r="K49" s="383"/>
      <c r="L49" s="382"/>
      <c r="M49" s="285"/>
      <c r="N49" s="383"/>
      <c r="O49" s="2"/>
      <c r="P49" s="29"/>
      <c r="Q49" s="2"/>
      <c r="R49" s="379"/>
      <c r="S49" s="379"/>
      <c r="T49" s="379"/>
      <c r="U49" s="379"/>
      <c r="V49" s="379"/>
      <c r="W49" s="379"/>
      <c r="X49" s="379"/>
      <c r="Y49" s="379"/>
      <c r="Z49" s="379"/>
      <c r="AA49" s="379"/>
      <c r="AB49" s="379"/>
      <c r="AC49" s="379"/>
      <c r="AD49" s="379"/>
      <c r="AE49" s="379"/>
      <c r="AF49" s="379"/>
      <c r="AG49" s="379"/>
      <c r="AH49" s="379"/>
      <c r="AI49" s="379"/>
      <c r="AJ49" s="379"/>
      <c r="AK49" s="379"/>
      <c r="AL49" s="379"/>
      <c r="AM49" s="379"/>
      <c r="AN49" s="379"/>
      <c r="AO49" s="379"/>
      <c r="AP49" s="379"/>
      <c r="AQ49" s="379"/>
      <c r="AR49" s="379"/>
      <c r="AS49" s="379"/>
      <c r="AT49" s="379"/>
      <c r="AU49" s="379"/>
      <c r="AV49" s="379"/>
      <c r="AW49" s="379"/>
      <c r="AX49" s="379"/>
      <c r="AY49" s="438"/>
      <c r="AZ49" s="379"/>
      <c r="BA49" s="380"/>
      <c r="BB49" s="378"/>
      <c r="BC49" s="379"/>
      <c r="BD49" s="379"/>
      <c r="BE49" s="379"/>
      <c r="BF49" s="379"/>
      <c r="BG49" s="440"/>
    </row>
    <row r="50" spans="1:59" ht="9" customHeight="1" x14ac:dyDescent="0.2">
      <c r="A50" s="378"/>
      <c r="B50" s="379"/>
      <c r="C50" s="379"/>
      <c r="D50" s="380"/>
      <c r="E50" s="378"/>
      <c r="F50" s="379"/>
      <c r="G50" s="379"/>
      <c r="H50" s="380"/>
      <c r="I50" s="378"/>
      <c r="J50" s="379"/>
      <c r="K50" s="380"/>
      <c r="L50" s="378"/>
      <c r="M50" s="379"/>
      <c r="N50" s="380"/>
      <c r="O50" s="2"/>
      <c r="P50" s="29"/>
      <c r="Q50" s="2"/>
      <c r="R50" s="418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5"/>
      <c r="AK50" s="285"/>
      <c r="AL50" s="285"/>
      <c r="AM50" s="285"/>
      <c r="AN50" s="285"/>
      <c r="AO50" s="285"/>
      <c r="AP50" s="285"/>
      <c r="AQ50" s="285"/>
      <c r="AR50" s="285"/>
      <c r="AS50" s="285"/>
      <c r="AT50" s="285"/>
      <c r="AU50" s="285"/>
      <c r="AV50" s="285"/>
      <c r="AW50" s="285"/>
      <c r="AX50" s="285"/>
      <c r="AY50" s="452"/>
      <c r="AZ50" s="376"/>
      <c r="BA50" s="377"/>
      <c r="BB50" s="453"/>
      <c r="BC50" s="376"/>
      <c r="BD50" s="376"/>
      <c r="BE50" s="376"/>
      <c r="BF50" s="376"/>
      <c r="BG50" s="436"/>
    </row>
    <row r="51" spans="1:59" ht="9" customHeight="1" x14ac:dyDescent="0.2">
      <c r="A51" s="375" t="s">
        <v>206</v>
      </c>
      <c r="B51" s="376"/>
      <c r="C51" s="376"/>
      <c r="D51" s="377"/>
      <c r="E51" s="375"/>
      <c r="F51" s="376"/>
      <c r="G51" s="376"/>
      <c r="H51" s="377"/>
      <c r="I51" s="375"/>
      <c r="J51" s="376"/>
      <c r="K51" s="377"/>
      <c r="L51" s="375"/>
      <c r="M51" s="376"/>
      <c r="N51" s="377"/>
      <c r="O51" s="2"/>
      <c r="P51" s="29"/>
      <c r="Q51" s="2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  <c r="AC51" s="379"/>
      <c r="AD51" s="379"/>
      <c r="AE51" s="379"/>
      <c r="AF51" s="379"/>
      <c r="AG51" s="379"/>
      <c r="AH51" s="379"/>
      <c r="AI51" s="379"/>
      <c r="AJ51" s="379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79"/>
      <c r="AW51" s="379"/>
      <c r="AX51" s="379"/>
      <c r="AY51" s="438"/>
      <c r="AZ51" s="379"/>
      <c r="BA51" s="380"/>
      <c r="BB51" s="378"/>
      <c r="BC51" s="379"/>
      <c r="BD51" s="379"/>
      <c r="BE51" s="379"/>
      <c r="BF51" s="379"/>
      <c r="BG51" s="440"/>
    </row>
    <row r="52" spans="1:59" ht="9" customHeight="1" x14ac:dyDescent="0.2">
      <c r="A52" s="378"/>
      <c r="B52" s="379"/>
      <c r="C52" s="379"/>
      <c r="D52" s="380"/>
      <c r="E52" s="378"/>
      <c r="F52" s="379"/>
      <c r="G52" s="379"/>
      <c r="H52" s="380"/>
      <c r="I52" s="378"/>
      <c r="J52" s="379"/>
      <c r="K52" s="380"/>
      <c r="L52" s="378"/>
      <c r="M52" s="379"/>
      <c r="N52" s="380"/>
      <c r="O52" s="2"/>
      <c r="P52" s="14"/>
      <c r="Q52" s="7"/>
      <c r="R52" s="418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  <c r="AM52" s="285"/>
      <c r="AN52" s="285"/>
      <c r="AO52" s="285"/>
      <c r="AP52" s="285"/>
      <c r="AQ52" s="285"/>
      <c r="AR52" s="285"/>
      <c r="AS52" s="285"/>
      <c r="AT52" s="285"/>
      <c r="AU52" s="285"/>
      <c r="AV52" s="285"/>
      <c r="AW52" s="285"/>
      <c r="AX52" s="285"/>
      <c r="AY52" s="452"/>
      <c r="AZ52" s="376"/>
      <c r="BA52" s="377"/>
      <c r="BB52" s="453"/>
      <c r="BC52" s="376"/>
      <c r="BD52" s="376"/>
      <c r="BE52" s="376"/>
      <c r="BF52" s="376"/>
      <c r="BG52" s="436"/>
    </row>
    <row r="53" spans="1:59" ht="9" customHeight="1" x14ac:dyDescent="0.2">
      <c r="A53" s="381" t="s">
        <v>136</v>
      </c>
      <c r="B53" s="376"/>
      <c r="C53" s="376"/>
      <c r="D53" s="377"/>
      <c r="E53" s="445"/>
      <c r="F53" s="376"/>
      <c r="G53" s="376"/>
      <c r="H53" s="377"/>
      <c r="I53" s="445"/>
      <c r="J53" s="376"/>
      <c r="K53" s="377"/>
      <c r="L53" s="445"/>
      <c r="M53" s="376"/>
      <c r="N53" s="377"/>
      <c r="O53" s="2"/>
      <c r="P53" s="14"/>
      <c r="Q53" s="7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379"/>
      <c r="AK53" s="379"/>
      <c r="AL53" s="379"/>
      <c r="AM53" s="379"/>
      <c r="AN53" s="379"/>
      <c r="AO53" s="379"/>
      <c r="AP53" s="379"/>
      <c r="AQ53" s="379"/>
      <c r="AR53" s="379"/>
      <c r="AS53" s="379"/>
      <c r="AT53" s="379"/>
      <c r="AU53" s="379"/>
      <c r="AV53" s="379"/>
      <c r="AW53" s="379"/>
      <c r="AX53" s="379"/>
      <c r="AY53" s="438"/>
      <c r="AZ53" s="379"/>
      <c r="BA53" s="380"/>
      <c r="BB53" s="378"/>
      <c r="BC53" s="379"/>
      <c r="BD53" s="379"/>
      <c r="BE53" s="379"/>
      <c r="BF53" s="379"/>
      <c r="BG53" s="440"/>
    </row>
    <row r="54" spans="1:59" ht="9" customHeight="1" x14ac:dyDescent="0.2">
      <c r="A54" s="378"/>
      <c r="B54" s="379"/>
      <c r="C54" s="379"/>
      <c r="D54" s="380"/>
      <c r="E54" s="378"/>
      <c r="F54" s="379"/>
      <c r="G54" s="379"/>
      <c r="H54" s="380"/>
      <c r="I54" s="378"/>
      <c r="J54" s="379"/>
      <c r="K54" s="380"/>
      <c r="L54" s="378"/>
      <c r="M54" s="379"/>
      <c r="N54" s="380"/>
      <c r="O54" s="2"/>
      <c r="P54" s="14"/>
      <c r="Q54" s="7"/>
      <c r="R54" s="418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285"/>
      <c r="AL54" s="285"/>
      <c r="AM54" s="285"/>
      <c r="AN54" s="285"/>
      <c r="AO54" s="285"/>
      <c r="AP54" s="285"/>
      <c r="AQ54" s="285"/>
      <c r="AR54" s="285"/>
      <c r="AS54" s="285"/>
      <c r="AT54" s="285"/>
      <c r="AU54" s="285"/>
      <c r="AV54" s="285"/>
      <c r="AW54" s="285"/>
      <c r="AX54" s="285"/>
      <c r="AY54" s="452"/>
      <c r="AZ54" s="376"/>
      <c r="BA54" s="377"/>
      <c r="BB54" s="453"/>
      <c r="BC54" s="376"/>
      <c r="BD54" s="376"/>
      <c r="BE54" s="376"/>
      <c r="BF54" s="376"/>
      <c r="BG54" s="436"/>
    </row>
    <row r="55" spans="1:59" ht="9" customHeight="1" x14ac:dyDescent="0.2">
      <c r="A55" s="381" t="s">
        <v>208</v>
      </c>
      <c r="B55" s="376"/>
      <c r="C55" s="376"/>
      <c r="D55" s="377"/>
      <c r="E55" s="445"/>
      <c r="F55" s="376"/>
      <c r="G55" s="376"/>
      <c r="H55" s="377"/>
      <c r="I55" s="445"/>
      <c r="J55" s="376"/>
      <c r="K55" s="377"/>
      <c r="L55" s="445"/>
      <c r="M55" s="376"/>
      <c r="N55" s="377"/>
      <c r="O55" s="2"/>
      <c r="P55" s="14"/>
      <c r="Q55" s="7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79"/>
      <c r="AU55" s="379"/>
      <c r="AV55" s="379"/>
      <c r="AW55" s="379"/>
      <c r="AX55" s="379"/>
      <c r="AY55" s="438"/>
      <c r="AZ55" s="379"/>
      <c r="BA55" s="380"/>
      <c r="BB55" s="378"/>
      <c r="BC55" s="379"/>
      <c r="BD55" s="379"/>
      <c r="BE55" s="379"/>
      <c r="BF55" s="379"/>
      <c r="BG55" s="440"/>
    </row>
    <row r="56" spans="1:59" ht="9" customHeight="1" x14ac:dyDescent="0.2">
      <c r="A56" s="378"/>
      <c r="B56" s="379"/>
      <c r="C56" s="379"/>
      <c r="D56" s="380"/>
      <c r="E56" s="378"/>
      <c r="F56" s="379"/>
      <c r="G56" s="379"/>
      <c r="H56" s="380"/>
      <c r="I56" s="378"/>
      <c r="J56" s="379"/>
      <c r="K56" s="380"/>
      <c r="L56" s="378"/>
      <c r="M56" s="379"/>
      <c r="N56" s="380"/>
      <c r="O56" s="2"/>
      <c r="P56" s="14"/>
      <c r="Q56" s="7"/>
      <c r="R56" s="418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85"/>
      <c r="AR56" s="285"/>
      <c r="AS56" s="285"/>
      <c r="AT56" s="285"/>
      <c r="AU56" s="285"/>
      <c r="AV56" s="285"/>
      <c r="AW56" s="285"/>
      <c r="AX56" s="285"/>
      <c r="AY56" s="452"/>
      <c r="AZ56" s="376"/>
      <c r="BA56" s="377"/>
      <c r="BB56" s="453"/>
      <c r="BC56" s="376"/>
      <c r="BD56" s="376"/>
      <c r="BE56" s="376"/>
      <c r="BF56" s="376"/>
      <c r="BG56" s="436"/>
    </row>
    <row r="57" spans="1:59" ht="6" customHeight="1" x14ac:dyDescent="0.2">
      <c r="A57" s="402"/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2"/>
      <c r="P57" s="33"/>
      <c r="Q57" s="7"/>
      <c r="R57" s="379"/>
      <c r="S57" s="379"/>
      <c r="T57" s="379"/>
      <c r="U57" s="379"/>
      <c r="V57" s="379"/>
      <c r="W57" s="379"/>
      <c r="X57" s="379"/>
      <c r="Y57" s="379"/>
      <c r="Z57" s="379"/>
      <c r="AA57" s="379"/>
      <c r="AB57" s="379"/>
      <c r="AC57" s="379"/>
      <c r="AD57" s="379"/>
      <c r="AE57" s="379"/>
      <c r="AF57" s="379"/>
      <c r="AG57" s="379"/>
      <c r="AH57" s="379"/>
      <c r="AI57" s="379"/>
      <c r="AJ57" s="379"/>
      <c r="AK57" s="379"/>
      <c r="AL57" s="379"/>
      <c r="AM57" s="379"/>
      <c r="AN57" s="379"/>
      <c r="AO57" s="379"/>
      <c r="AP57" s="379"/>
      <c r="AQ57" s="379"/>
      <c r="AR57" s="379"/>
      <c r="AS57" s="379"/>
      <c r="AT57" s="379"/>
      <c r="AU57" s="379"/>
      <c r="AV57" s="379"/>
      <c r="AW57" s="379"/>
      <c r="AX57" s="379"/>
      <c r="AY57" s="389"/>
      <c r="AZ57" s="390"/>
      <c r="BA57" s="391"/>
      <c r="BB57" s="393"/>
      <c r="BC57" s="390"/>
      <c r="BD57" s="390"/>
      <c r="BE57" s="390"/>
      <c r="BF57" s="390"/>
      <c r="BG57" s="437"/>
    </row>
    <row r="58" spans="1:59" ht="9" customHeight="1" x14ac:dyDescent="0.2">
      <c r="A58" s="446" t="s">
        <v>138</v>
      </c>
      <c r="B58" s="285"/>
      <c r="C58" s="285"/>
      <c r="D58" s="285"/>
      <c r="E58" s="408"/>
      <c r="F58" s="379"/>
      <c r="G58" s="379"/>
      <c r="H58" s="5"/>
      <c r="I58" s="408"/>
      <c r="J58" s="379"/>
      <c r="K58" s="379"/>
      <c r="L58" s="379"/>
      <c r="M58" s="379"/>
      <c r="N58" s="379"/>
      <c r="O58" s="2"/>
      <c r="P58" s="34"/>
      <c r="Q58" s="7"/>
      <c r="R58" s="442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85"/>
      <c r="AW58" s="285"/>
      <c r="AX58" s="285"/>
      <c r="AY58" s="285"/>
      <c r="AZ58" s="285"/>
      <c r="BA58" s="285"/>
      <c r="BB58" s="285"/>
      <c r="BC58" s="285"/>
      <c r="BD58" s="285"/>
      <c r="BE58" s="285"/>
      <c r="BF58" s="285"/>
      <c r="BG58" s="285"/>
    </row>
    <row r="59" spans="1:59" ht="9" customHeight="1" x14ac:dyDescent="0.2">
      <c r="A59" s="442"/>
      <c r="B59" s="285"/>
      <c r="C59" s="285"/>
      <c r="D59" s="285"/>
      <c r="E59" s="405" t="s">
        <v>128</v>
      </c>
      <c r="F59" s="285"/>
      <c r="G59" s="285"/>
      <c r="H59" s="5"/>
      <c r="I59" s="405" t="s">
        <v>195</v>
      </c>
      <c r="J59" s="285"/>
      <c r="K59" s="285"/>
      <c r="L59" s="285"/>
      <c r="M59" s="285"/>
      <c r="N59" s="285"/>
      <c r="O59" s="2"/>
      <c r="P59" s="34"/>
      <c r="Q59" s="2"/>
      <c r="R59" s="442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285"/>
      <c r="BC59" s="285"/>
      <c r="BD59" s="285"/>
      <c r="BE59" s="285"/>
      <c r="BF59" s="285"/>
      <c r="BG59" s="285"/>
    </row>
    <row r="60" spans="1:59" ht="9" customHeight="1" x14ac:dyDescent="0.2">
      <c r="A60" s="2"/>
      <c r="B60" s="2"/>
      <c r="C60" s="2"/>
      <c r="D60" s="2"/>
      <c r="E60" s="5"/>
      <c r="F60" s="5"/>
      <c r="G60" s="5"/>
      <c r="H60" s="5"/>
      <c r="I60" s="5"/>
      <c r="J60" s="5"/>
      <c r="K60" s="5"/>
      <c r="L60" s="5"/>
      <c r="M60" s="5"/>
      <c r="N60" s="5"/>
      <c r="O60" s="35"/>
      <c r="P60" s="3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</sheetData>
  <mergeCells count="222">
    <mergeCell ref="AY54:BA55"/>
    <mergeCell ref="BB54:BG55"/>
    <mergeCell ref="R56:AX57"/>
    <mergeCell ref="AY56:BA57"/>
    <mergeCell ref="BB56:BG57"/>
    <mergeCell ref="R58:BG58"/>
    <mergeCell ref="R59:BG59"/>
    <mergeCell ref="R50:AX51"/>
    <mergeCell ref="AY50:BA51"/>
    <mergeCell ref="BB50:BG51"/>
    <mergeCell ref="R52:AX53"/>
    <mergeCell ref="AY52:BA53"/>
    <mergeCell ref="BB52:BG53"/>
    <mergeCell ref="R54:AX55"/>
    <mergeCell ref="R42:AX43"/>
    <mergeCell ref="AY42:BA43"/>
    <mergeCell ref="BB42:BG43"/>
    <mergeCell ref="AY48:BA49"/>
    <mergeCell ref="BB48:BG49"/>
    <mergeCell ref="R44:AX45"/>
    <mergeCell ref="AY44:BA45"/>
    <mergeCell ref="BB44:BG45"/>
    <mergeCell ref="R46:AX47"/>
    <mergeCell ref="AY46:BA47"/>
    <mergeCell ref="BB46:BG47"/>
    <mergeCell ref="R48:AX49"/>
    <mergeCell ref="X40:AX41"/>
    <mergeCell ref="AY40:BG40"/>
    <mergeCell ref="AY41:BG41"/>
    <mergeCell ref="AD34:AH37"/>
    <mergeCell ref="AI34:AK37"/>
    <mergeCell ref="AL34:AP37"/>
    <mergeCell ref="AD38:AH39"/>
    <mergeCell ref="AI38:AK39"/>
    <mergeCell ref="AL38:AP39"/>
    <mergeCell ref="AI32:AP33"/>
    <mergeCell ref="AQ32:BG32"/>
    <mergeCell ref="AQ33:BG33"/>
    <mergeCell ref="AQ34:BG34"/>
    <mergeCell ref="AQ35:BG35"/>
    <mergeCell ref="AQ36:BG36"/>
    <mergeCell ref="AQ37:BG37"/>
    <mergeCell ref="AQ38:BG38"/>
    <mergeCell ref="AQ39:BG39"/>
    <mergeCell ref="E55:H56"/>
    <mergeCell ref="A57:N57"/>
    <mergeCell ref="A58:D58"/>
    <mergeCell ref="E58:G58"/>
    <mergeCell ref="I58:N58"/>
    <mergeCell ref="A59:D59"/>
    <mergeCell ref="E59:G59"/>
    <mergeCell ref="I59:N59"/>
    <mergeCell ref="A53:D54"/>
    <mergeCell ref="E53:H54"/>
    <mergeCell ref="I53:K54"/>
    <mergeCell ref="L53:N54"/>
    <mergeCell ref="A55:D56"/>
    <mergeCell ref="I55:K56"/>
    <mergeCell ref="L55:N56"/>
    <mergeCell ref="AZ25:BG26"/>
    <mergeCell ref="R27:AL28"/>
    <mergeCell ref="AM27:AO28"/>
    <mergeCell ref="AZ27:BG28"/>
    <mergeCell ref="A45:N45"/>
    <mergeCell ref="I51:K52"/>
    <mergeCell ref="L51:N52"/>
    <mergeCell ref="A39:C39"/>
    <mergeCell ref="A46:D50"/>
    <mergeCell ref="E46:H50"/>
    <mergeCell ref="I46:K50"/>
    <mergeCell ref="L46:N50"/>
    <mergeCell ref="A51:D52"/>
    <mergeCell ref="E51:H52"/>
    <mergeCell ref="A43:N43"/>
    <mergeCell ref="A44:N44"/>
    <mergeCell ref="A42:C42"/>
    <mergeCell ref="D42:N42"/>
    <mergeCell ref="R29:BG29"/>
    <mergeCell ref="R30:AP31"/>
    <mergeCell ref="AQ30:BG30"/>
    <mergeCell ref="AQ31:BG31"/>
    <mergeCell ref="R32:Z33"/>
    <mergeCell ref="AA32:AH33"/>
    <mergeCell ref="A20:N20"/>
    <mergeCell ref="A21:N21"/>
    <mergeCell ref="A22:N22"/>
    <mergeCell ref="A23:N24"/>
    <mergeCell ref="A25:E30"/>
    <mergeCell ref="AP27:AT28"/>
    <mergeCell ref="AU27:AY28"/>
    <mergeCell ref="R25:AL26"/>
    <mergeCell ref="AM25:AO26"/>
    <mergeCell ref="AP25:AT26"/>
    <mergeCell ref="AU25:AY26"/>
    <mergeCell ref="AP21:AT24"/>
    <mergeCell ref="AU21:AY24"/>
    <mergeCell ref="AS16:BG16"/>
    <mergeCell ref="AZ18:BG24"/>
    <mergeCell ref="R20:AL24"/>
    <mergeCell ref="AM20:AO24"/>
    <mergeCell ref="AP20:AY20"/>
    <mergeCell ref="R9:T9"/>
    <mergeCell ref="R10:T11"/>
    <mergeCell ref="S16:X16"/>
    <mergeCell ref="S17:X17"/>
    <mergeCell ref="A18:C18"/>
    <mergeCell ref="D18:N18"/>
    <mergeCell ref="A15:C15"/>
    <mergeCell ref="D15:N15"/>
    <mergeCell ref="A16:I16"/>
    <mergeCell ref="J16:N16"/>
    <mergeCell ref="U13:AF13"/>
    <mergeCell ref="R18:AY19"/>
    <mergeCell ref="A19:N19"/>
    <mergeCell ref="Y16:AA16"/>
    <mergeCell ref="AB16:AF16"/>
    <mergeCell ref="A17:N17"/>
    <mergeCell ref="AG13:AR13"/>
    <mergeCell ref="AS13:AW13"/>
    <mergeCell ref="U14:AF15"/>
    <mergeCell ref="AG14:AR15"/>
    <mergeCell ref="AS14:AW15"/>
    <mergeCell ref="Y17:AA17"/>
    <mergeCell ref="AB17:AF17"/>
    <mergeCell ref="AH17:AK17"/>
    <mergeCell ref="AM17:AR17"/>
    <mergeCell ref="AS17:BG17"/>
    <mergeCell ref="AH16:AK16"/>
    <mergeCell ref="AM16:AR16"/>
    <mergeCell ref="AG8:AR8"/>
    <mergeCell ref="AS8:AW8"/>
    <mergeCell ref="AX8:BB8"/>
    <mergeCell ref="BC8:BG8"/>
    <mergeCell ref="AX9:BB9"/>
    <mergeCell ref="BC9:BG9"/>
    <mergeCell ref="AX10:BB11"/>
    <mergeCell ref="BC10:BG10"/>
    <mergeCell ref="BC11:BG11"/>
    <mergeCell ref="AG9:AR9"/>
    <mergeCell ref="AS9:AW9"/>
    <mergeCell ref="AS10:AW11"/>
    <mergeCell ref="A2:N3"/>
    <mergeCell ref="R2:BG2"/>
    <mergeCell ref="R3:BG3"/>
    <mergeCell ref="H4:I4"/>
    <mergeCell ref="K4:N4"/>
    <mergeCell ref="R4:BB4"/>
    <mergeCell ref="BC4:BG4"/>
    <mergeCell ref="AS5:BB5"/>
    <mergeCell ref="BC5:BG5"/>
    <mergeCell ref="AG5:AR7"/>
    <mergeCell ref="AS6:AW7"/>
    <mergeCell ref="AX6:BB7"/>
    <mergeCell ref="BC6:BG6"/>
    <mergeCell ref="BC7:BG7"/>
    <mergeCell ref="A4:G4"/>
    <mergeCell ref="A5:G5"/>
    <mergeCell ref="H5:I5"/>
    <mergeCell ref="M5:N5"/>
    <mergeCell ref="R5:T7"/>
    <mergeCell ref="U5:AF7"/>
    <mergeCell ref="A6:N7"/>
    <mergeCell ref="E8:N8"/>
    <mergeCell ref="AX14:BB15"/>
    <mergeCell ref="BC14:BG14"/>
    <mergeCell ref="BC15:BG15"/>
    <mergeCell ref="A10:N11"/>
    <mergeCell ref="A12:N12"/>
    <mergeCell ref="R12:T12"/>
    <mergeCell ref="A13:C14"/>
    <mergeCell ref="D13:N14"/>
    <mergeCell ref="R13:T13"/>
    <mergeCell ref="R14:T15"/>
    <mergeCell ref="AX13:BB13"/>
    <mergeCell ref="BC13:BG13"/>
    <mergeCell ref="U10:AF11"/>
    <mergeCell ref="AG10:AR11"/>
    <mergeCell ref="U12:AF12"/>
    <mergeCell ref="AG12:AR12"/>
    <mergeCell ref="AS12:AW12"/>
    <mergeCell ref="AX12:BB12"/>
    <mergeCell ref="BC12:BG12"/>
    <mergeCell ref="A8:D8"/>
    <mergeCell ref="A9:D9"/>
    <mergeCell ref="E9:N9"/>
    <mergeCell ref="U9:AF9"/>
    <mergeCell ref="R8:T8"/>
    <mergeCell ref="U8:AF8"/>
    <mergeCell ref="R40:W41"/>
    <mergeCell ref="A33:E34"/>
    <mergeCell ref="F33:I33"/>
    <mergeCell ref="J33:N34"/>
    <mergeCell ref="F34:I34"/>
    <mergeCell ref="V34:Z37"/>
    <mergeCell ref="AA34:AC37"/>
    <mergeCell ref="A35:N35"/>
    <mergeCell ref="A40:C40"/>
    <mergeCell ref="D40:H40"/>
    <mergeCell ref="I40:N40"/>
    <mergeCell ref="A41:C41"/>
    <mergeCell ref="D41:H41"/>
    <mergeCell ref="I41:N41"/>
    <mergeCell ref="H39:I39"/>
    <mergeCell ref="J39:N39"/>
    <mergeCell ref="A36:N36"/>
    <mergeCell ref="A37:N37"/>
    <mergeCell ref="A38:C38"/>
    <mergeCell ref="D38:H38"/>
    <mergeCell ref="J38:M38"/>
    <mergeCell ref="D39:G39"/>
    <mergeCell ref="A31:E32"/>
    <mergeCell ref="R34:U37"/>
    <mergeCell ref="P35:P36"/>
    <mergeCell ref="R38:U39"/>
    <mergeCell ref="V38:Z39"/>
    <mergeCell ref="AA38:AC39"/>
    <mergeCell ref="F25:I30"/>
    <mergeCell ref="F31:I31"/>
    <mergeCell ref="J31:N32"/>
    <mergeCell ref="F32:I32"/>
    <mergeCell ref="J25:N30"/>
    <mergeCell ref="Q24:Q25"/>
  </mergeCells>
  <printOptions horizontalCentered="1" verticalCentered="1" gridLines="1"/>
  <pageMargins left="0.19685039370078738" right="0.15748031496062992" top="0" bottom="0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1519"/>
  <sheetViews>
    <sheetView workbookViewId="0"/>
  </sheetViews>
  <sheetFormatPr defaultColWidth="14.42578125" defaultRowHeight="15.75" customHeight="1" x14ac:dyDescent="0.2"/>
  <cols>
    <col min="2" max="2" width="11.42578125" customWidth="1"/>
    <col min="3" max="3" width="11.7109375" customWidth="1"/>
    <col min="5" max="5" width="15" customWidth="1"/>
    <col min="8" max="8" width="4.7109375" customWidth="1"/>
    <col min="9" max="9" width="9.85546875" customWidth="1"/>
    <col min="10" max="10" width="7.140625" customWidth="1"/>
    <col min="11" max="11" width="4.5703125" customWidth="1"/>
    <col min="12" max="12" width="10.7109375" customWidth="1"/>
    <col min="13" max="14" width="6.5703125" customWidth="1"/>
    <col min="15" max="15" width="15.42578125" customWidth="1"/>
    <col min="16" max="16" width="19" customWidth="1"/>
    <col min="17" max="20" width="18.85546875" customWidth="1"/>
    <col min="21" max="21" width="16.140625" customWidth="1"/>
    <col min="22" max="22" width="17.42578125" customWidth="1"/>
    <col min="24" max="24" width="61.140625" customWidth="1"/>
    <col min="25" max="25" width="58" customWidth="1"/>
  </cols>
  <sheetData>
    <row r="1" spans="1:33" ht="15.75" customHeight="1" x14ac:dyDescent="0.2">
      <c r="A1" s="37" t="e">
        <f ca="1">IF(System!AH1019=System!AH1020,System!A1:'System'!AG1673,"")</f>
        <v>#REF!</v>
      </c>
      <c r="B1" s="37"/>
      <c r="C1" s="37"/>
      <c r="D1" s="37"/>
      <c r="E1" s="37"/>
      <c r="F1" s="37"/>
      <c r="G1" s="37"/>
      <c r="H1" s="37" t="s">
        <v>236</v>
      </c>
      <c r="I1" s="37"/>
      <c r="J1" s="37"/>
      <c r="K1" s="37"/>
      <c r="L1" s="37"/>
      <c r="M1" s="37"/>
      <c r="N1" s="37" t="s">
        <v>8</v>
      </c>
      <c r="O1" s="37"/>
      <c r="P1" s="37"/>
      <c r="Q1" s="37"/>
      <c r="R1" s="37" t="b">
        <v>1</v>
      </c>
      <c r="S1" s="37" t="b">
        <v>0</v>
      </c>
      <c r="T1" s="37" t="b">
        <v>0</v>
      </c>
      <c r="U1" s="37" t="s">
        <v>0</v>
      </c>
      <c r="V1" s="37"/>
      <c r="W1" s="37"/>
      <c r="X1" s="38" t="s">
        <v>5</v>
      </c>
      <c r="Y1" s="39" t="s">
        <v>237</v>
      </c>
      <c r="Z1" s="39" t="s">
        <v>27</v>
      </c>
      <c r="AA1" s="39" t="s">
        <v>14</v>
      </c>
      <c r="AB1" s="39"/>
      <c r="AC1" s="39"/>
      <c r="AD1" s="39"/>
      <c r="AE1" s="37" t="s">
        <v>238</v>
      </c>
      <c r="AF1" s="37"/>
      <c r="AG1" s="37"/>
    </row>
    <row r="2" spans="1:33" ht="15.75" customHeight="1" x14ac:dyDescent="0.2">
      <c r="A2" s="37">
        <v>1</v>
      </c>
      <c r="B2" s="37" t="b">
        <v>1</v>
      </c>
      <c r="C2" s="40">
        <v>45017</v>
      </c>
      <c r="D2" s="37" t="b">
        <v>1</v>
      </c>
      <c r="E2" s="40">
        <v>45018</v>
      </c>
      <c r="F2" s="40">
        <v>45017</v>
      </c>
      <c r="G2" s="40">
        <v>45018</v>
      </c>
      <c r="H2" s="37" t="s">
        <v>239</v>
      </c>
      <c r="I2" s="37" t="s">
        <v>240</v>
      </c>
      <c r="J2" s="37" t="s">
        <v>241</v>
      </c>
      <c r="K2" s="37" t="s">
        <v>242</v>
      </c>
      <c r="L2" s="37" t="s">
        <v>240</v>
      </c>
      <c r="M2" s="37" t="s">
        <v>241</v>
      </c>
      <c r="N2" s="37" t="b">
        <v>0</v>
      </c>
      <c r="O2" s="37"/>
      <c r="P2" s="37" t="s">
        <v>243</v>
      </c>
      <c r="Q2" s="37" t="s">
        <v>243</v>
      </c>
      <c r="R2" s="37" t="s">
        <v>243</v>
      </c>
      <c r="S2" s="37" t="s">
        <v>244</v>
      </c>
      <c r="T2" s="37" t="s">
        <v>244</v>
      </c>
      <c r="U2" s="37" t="s">
        <v>1</v>
      </c>
      <c r="V2" s="37"/>
      <c r="W2" s="37"/>
      <c r="X2" s="38" t="s">
        <v>245</v>
      </c>
      <c r="Y2" s="39" t="s">
        <v>246</v>
      </c>
      <c r="Z2" s="39" t="s">
        <v>39</v>
      </c>
      <c r="AA2" s="39" t="s">
        <v>37</v>
      </c>
      <c r="AB2" s="39"/>
      <c r="AC2" s="39"/>
      <c r="AD2" s="39"/>
      <c r="AE2" s="37"/>
      <c r="AF2" s="37"/>
      <c r="AG2" s="37"/>
    </row>
    <row r="3" spans="1:33" ht="15.75" customHeight="1" x14ac:dyDescent="0.2">
      <c r="A3" s="37">
        <v>2</v>
      </c>
      <c r="B3" s="37" t="b">
        <v>0</v>
      </c>
      <c r="C3" s="40">
        <v>45018</v>
      </c>
      <c r="D3" s="37" t="b">
        <v>0</v>
      </c>
      <c r="E3" s="40">
        <v>45019</v>
      </c>
      <c r="F3" s="37" t="s">
        <v>244</v>
      </c>
      <c r="G3" s="37" t="s">
        <v>244</v>
      </c>
      <c r="H3" s="37" t="s">
        <v>244</v>
      </c>
      <c r="I3" s="37" t="s">
        <v>244</v>
      </c>
      <c r="J3" s="37" t="s">
        <v>247</v>
      </c>
      <c r="K3" s="37" t="s">
        <v>244</v>
      </c>
      <c r="L3" s="37" t="s">
        <v>244</v>
      </c>
      <c r="M3" s="37" t="s">
        <v>247</v>
      </c>
      <c r="N3" s="37" t="b">
        <v>0</v>
      </c>
      <c r="O3" s="37"/>
      <c r="P3" s="37" t="s">
        <v>248</v>
      </c>
      <c r="Q3" s="37" t="s">
        <v>248</v>
      </c>
      <c r="R3" s="37" t="s">
        <v>248</v>
      </c>
      <c r="S3" s="37" t="s">
        <v>244</v>
      </c>
      <c r="T3" s="37" t="s">
        <v>244</v>
      </c>
      <c r="U3" s="37" t="s">
        <v>2</v>
      </c>
      <c r="V3" s="37"/>
      <c r="W3" s="37"/>
      <c r="X3" s="38" t="s">
        <v>249</v>
      </c>
      <c r="Y3" s="39" t="s">
        <v>250</v>
      </c>
      <c r="Z3" s="39" t="s">
        <v>45</v>
      </c>
      <c r="AA3" s="39" t="s">
        <v>43</v>
      </c>
      <c r="AB3" s="39"/>
      <c r="AC3" s="39"/>
      <c r="AD3" s="39"/>
      <c r="AE3" s="37"/>
      <c r="AF3" s="37"/>
      <c r="AG3" s="37"/>
    </row>
    <row r="4" spans="1:33" ht="15.75" customHeight="1" x14ac:dyDescent="0.2">
      <c r="A4" s="37">
        <v>3</v>
      </c>
      <c r="B4" s="37" t="b">
        <v>0</v>
      </c>
      <c r="C4" s="40">
        <v>45019</v>
      </c>
      <c r="D4" s="37" t="b">
        <v>0</v>
      </c>
      <c r="E4" s="40">
        <v>45020</v>
      </c>
      <c r="F4" s="37" t="s">
        <v>244</v>
      </c>
      <c r="G4" s="37" t="s">
        <v>244</v>
      </c>
      <c r="H4" s="37" t="s">
        <v>244</v>
      </c>
      <c r="I4" s="37" t="s">
        <v>244</v>
      </c>
      <c r="J4" s="37" t="s">
        <v>247</v>
      </c>
      <c r="K4" s="37" t="s">
        <v>244</v>
      </c>
      <c r="L4" s="37" t="s">
        <v>244</v>
      </c>
      <c r="M4" s="37" t="s">
        <v>247</v>
      </c>
      <c r="N4" s="37" t="b">
        <v>0</v>
      </c>
      <c r="O4" s="37"/>
      <c r="P4" s="37" t="s">
        <v>248</v>
      </c>
      <c r="Q4" s="37" t="s">
        <v>248</v>
      </c>
      <c r="R4" s="37" t="s">
        <v>248</v>
      </c>
      <c r="S4" s="37" t="s">
        <v>244</v>
      </c>
      <c r="T4" s="37" t="s">
        <v>244</v>
      </c>
      <c r="U4" s="37" t="s">
        <v>4</v>
      </c>
      <c r="V4" s="37"/>
      <c r="W4" s="37"/>
      <c r="X4" s="38" t="s">
        <v>251</v>
      </c>
      <c r="Y4" s="39" t="s">
        <v>252</v>
      </c>
      <c r="Z4" s="39" t="s">
        <v>51</v>
      </c>
      <c r="AA4" s="39" t="s">
        <v>49</v>
      </c>
      <c r="AB4" s="39"/>
      <c r="AC4" s="39"/>
      <c r="AD4" s="39"/>
      <c r="AE4" s="37" t="s">
        <v>244</v>
      </c>
      <c r="AF4" s="37"/>
      <c r="AG4" s="37"/>
    </row>
    <row r="5" spans="1:33" ht="15.75" customHeight="1" x14ac:dyDescent="0.2">
      <c r="A5" s="37">
        <v>4</v>
      </c>
      <c r="B5" s="37" t="b">
        <v>0</v>
      </c>
      <c r="C5" s="40">
        <v>45020</v>
      </c>
      <c r="D5" s="37" t="b">
        <v>0</v>
      </c>
      <c r="E5" s="40">
        <v>45021</v>
      </c>
      <c r="F5" s="37" t="s">
        <v>244</v>
      </c>
      <c r="G5" s="37" t="s">
        <v>244</v>
      </c>
      <c r="H5" s="37" t="s">
        <v>244</v>
      </c>
      <c r="I5" s="37" t="s">
        <v>244</v>
      </c>
      <c r="J5" s="37" t="s">
        <v>247</v>
      </c>
      <c r="K5" s="37" t="s">
        <v>244</v>
      </c>
      <c r="L5" s="37" t="s">
        <v>244</v>
      </c>
      <c r="M5" s="37" t="s">
        <v>247</v>
      </c>
      <c r="N5" s="37" t="b">
        <v>0</v>
      </c>
      <c r="O5" s="37"/>
      <c r="P5" s="37" t="s">
        <v>248</v>
      </c>
      <c r="Q5" s="37" t="s">
        <v>248</v>
      </c>
      <c r="R5" s="37" t="s">
        <v>248</v>
      </c>
      <c r="S5" s="37" t="s">
        <v>244</v>
      </c>
      <c r="T5" s="37" t="s">
        <v>244</v>
      </c>
      <c r="U5" s="37" t="s">
        <v>6</v>
      </c>
      <c r="V5" s="37"/>
      <c r="W5" s="37"/>
      <c r="X5" s="38" t="s">
        <v>253</v>
      </c>
      <c r="Y5" s="39" t="s">
        <v>254</v>
      </c>
      <c r="Z5" s="39" t="s">
        <v>57</v>
      </c>
      <c r="AA5" s="39" t="s">
        <v>55</v>
      </c>
      <c r="AB5" s="39"/>
      <c r="AC5" s="39"/>
      <c r="AD5" s="39"/>
      <c r="AE5" s="37"/>
      <c r="AF5" s="37"/>
      <c r="AG5" s="37"/>
    </row>
    <row r="6" spans="1:33" ht="15.75" customHeight="1" x14ac:dyDescent="0.2">
      <c r="A6" s="37">
        <v>5</v>
      </c>
      <c r="B6" s="37" t="b">
        <v>0</v>
      </c>
      <c r="C6" s="40">
        <v>45021</v>
      </c>
      <c r="D6" s="37" t="b">
        <v>0</v>
      </c>
      <c r="E6" s="40">
        <v>45022</v>
      </c>
      <c r="F6" s="37" t="s">
        <v>244</v>
      </c>
      <c r="G6" s="37" t="s">
        <v>244</v>
      </c>
      <c r="H6" s="37" t="s">
        <v>244</v>
      </c>
      <c r="I6" s="37" t="s">
        <v>244</v>
      </c>
      <c r="J6" s="37" t="s">
        <v>247</v>
      </c>
      <c r="K6" s="37" t="s">
        <v>244</v>
      </c>
      <c r="L6" s="37" t="s">
        <v>244</v>
      </c>
      <c r="M6" s="37" t="s">
        <v>247</v>
      </c>
      <c r="N6" s="37" t="b">
        <v>0</v>
      </c>
      <c r="O6" s="37"/>
      <c r="P6" s="37" t="s">
        <v>248</v>
      </c>
      <c r="Q6" s="37" t="s">
        <v>248</v>
      </c>
      <c r="R6" s="37" t="s">
        <v>248</v>
      </c>
      <c r="S6" s="37" t="s">
        <v>244</v>
      </c>
      <c r="T6" s="37" t="s">
        <v>244</v>
      </c>
      <c r="U6" s="37" t="s">
        <v>255</v>
      </c>
      <c r="V6" s="37"/>
      <c r="W6" s="37"/>
      <c r="X6" s="38" t="s">
        <v>256</v>
      </c>
      <c r="Y6" s="39" t="s">
        <v>257</v>
      </c>
      <c r="Z6" s="39" t="s">
        <v>62</v>
      </c>
      <c r="AA6" s="39" t="s">
        <v>60</v>
      </c>
      <c r="AB6" s="39"/>
      <c r="AC6" s="39"/>
      <c r="AD6" s="39"/>
      <c r="AE6" s="37"/>
      <c r="AF6" s="37"/>
      <c r="AG6" s="37"/>
    </row>
    <row r="7" spans="1:33" ht="15.75" customHeight="1" x14ac:dyDescent="0.2">
      <c r="A7" s="37">
        <v>6</v>
      </c>
      <c r="B7" s="37" t="b">
        <v>0</v>
      </c>
      <c r="C7" s="40">
        <v>45022</v>
      </c>
      <c r="D7" s="37" t="b">
        <v>0</v>
      </c>
      <c r="E7" s="40">
        <v>45023</v>
      </c>
      <c r="F7" s="37" t="s">
        <v>244</v>
      </c>
      <c r="G7" s="37" t="s">
        <v>244</v>
      </c>
      <c r="H7" s="37" t="s">
        <v>244</v>
      </c>
      <c r="I7" s="37" t="s">
        <v>244</v>
      </c>
      <c r="J7" s="37" t="s">
        <v>247</v>
      </c>
      <c r="K7" s="37" t="s">
        <v>244</v>
      </c>
      <c r="L7" s="37" t="s">
        <v>244</v>
      </c>
      <c r="M7" s="37" t="s">
        <v>247</v>
      </c>
      <c r="N7" s="37" t="b">
        <v>0</v>
      </c>
      <c r="O7" s="37"/>
      <c r="P7" s="37" t="s">
        <v>248</v>
      </c>
      <c r="Q7" s="37" t="s">
        <v>248</v>
      </c>
      <c r="R7" s="37" t="s">
        <v>248</v>
      </c>
      <c r="S7" s="37" t="s">
        <v>244</v>
      </c>
      <c r="T7" s="37" t="s">
        <v>244</v>
      </c>
      <c r="U7" s="37"/>
      <c r="V7" s="37"/>
      <c r="W7" s="37"/>
      <c r="X7" s="38" t="s">
        <v>258</v>
      </c>
      <c r="Y7" s="39" t="s">
        <v>259</v>
      </c>
      <c r="Z7" s="39" t="s">
        <v>70</v>
      </c>
      <c r="AA7" s="39" t="s">
        <v>66</v>
      </c>
      <c r="AB7" s="39"/>
      <c r="AC7" s="39" t="s">
        <v>68</v>
      </c>
      <c r="AD7" s="39"/>
      <c r="AE7" s="37" t="s">
        <v>260</v>
      </c>
      <c r="AF7" s="37"/>
      <c r="AG7" s="37"/>
    </row>
    <row r="8" spans="1:33" ht="15.75" customHeight="1" x14ac:dyDescent="0.2">
      <c r="A8" s="37">
        <v>7</v>
      </c>
      <c r="B8" s="37" t="b">
        <v>0</v>
      </c>
      <c r="C8" s="40">
        <v>45023</v>
      </c>
      <c r="D8" s="37" t="b">
        <v>0</v>
      </c>
      <c r="E8" s="40">
        <v>45024</v>
      </c>
      <c r="F8" s="37" t="s">
        <v>244</v>
      </c>
      <c r="G8" s="37" t="s">
        <v>244</v>
      </c>
      <c r="H8" s="37" t="s">
        <v>244</v>
      </c>
      <c r="I8" s="37" t="s">
        <v>244</v>
      </c>
      <c r="J8" s="37" t="s">
        <v>247</v>
      </c>
      <c r="K8" s="37" t="s">
        <v>244</v>
      </c>
      <c r="L8" s="37" t="s">
        <v>244</v>
      </c>
      <c r="M8" s="37" t="s">
        <v>247</v>
      </c>
      <c r="N8" s="37" t="b">
        <v>0</v>
      </c>
      <c r="O8" s="37"/>
      <c r="P8" s="37" t="s">
        <v>248</v>
      </c>
      <c r="Q8" s="37" t="s">
        <v>248</v>
      </c>
      <c r="R8" s="37" t="s">
        <v>248</v>
      </c>
      <c r="S8" s="37" t="s">
        <v>244</v>
      </c>
      <c r="T8" s="37" t="s">
        <v>244</v>
      </c>
      <c r="U8" s="37"/>
      <c r="V8" s="37"/>
      <c r="W8" s="37"/>
      <c r="X8" s="38" t="s">
        <v>261</v>
      </c>
      <c r="Y8" s="39" t="s">
        <v>262</v>
      </c>
      <c r="Z8" s="39" t="s">
        <v>39</v>
      </c>
      <c r="AA8" s="39" t="s">
        <v>49</v>
      </c>
      <c r="AB8" s="39" t="s">
        <v>74</v>
      </c>
      <c r="AC8" s="39"/>
      <c r="AD8" s="39"/>
      <c r="AE8" s="37"/>
      <c r="AF8" s="37"/>
      <c r="AG8" s="37"/>
    </row>
    <row r="9" spans="1:33" ht="15.75" customHeight="1" x14ac:dyDescent="0.2">
      <c r="A9" s="37">
        <v>8</v>
      </c>
      <c r="B9" s="37" t="b">
        <v>0</v>
      </c>
      <c r="C9" s="40">
        <v>45024</v>
      </c>
      <c r="D9" s="37" t="b">
        <v>0</v>
      </c>
      <c r="E9" s="40">
        <v>45025</v>
      </c>
      <c r="F9" s="37" t="s">
        <v>244</v>
      </c>
      <c r="G9" s="37" t="s">
        <v>244</v>
      </c>
      <c r="H9" s="37" t="s">
        <v>244</v>
      </c>
      <c r="I9" s="37" t="s">
        <v>244</v>
      </c>
      <c r="J9" s="37" t="s">
        <v>247</v>
      </c>
      <c r="K9" s="37" t="s">
        <v>244</v>
      </c>
      <c r="L9" s="37" t="s">
        <v>244</v>
      </c>
      <c r="M9" s="37" t="s">
        <v>247</v>
      </c>
      <c r="N9" s="37" t="b">
        <v>0</v>
      </c>
      <c r="O9" s="37"/>
      <c r="P9" s="37" t="s">
        <v>248</v>
      </c>
      <c r="Q9" s="37" t="s">
        <v>248</v>
      </c>
      <c r="R9" s="37" t="s">
        <v>248</v>
      </c>
      <c r="S9" s="37" t="s">
        <v>244</v>
      </c>
      <c r="T9" s="37" t="s">
        <v>244</v>
      </c>
      <c r="U9" s="37" t="s">
        <v>235</v>
      </c>
      <c r="V9" s="37"/>
      <c r="W9" s="39" t="s">
        <v>14</v>
      </c>
      <c r="X9" s="38" t="s">
        <v>263</v>
      </c>
      <c r="Y9" s="39" t="s">
        <v>264</v>
      </c>
      <c r="Z9" s="39" t="s">
        <v>74</v>
      </c>
      <c r="AA9" s="39" t="s">
        <v>37</v>
      </c>
      <c r="AB9" s="39" t="s">
        <v>39</v>
      </c>
      <c r="AC9" s="39"/>
      <c r="AD9" s="39"/>
      <c r="AE9" s="37"/>
      <c r="AF9" s="37"/>
      <c r="AG9" s="37"/>
    </row>
    <row r="10" spans="1:33" ht="15.75" customHeight="1" x14ac:dyDescent="0.2">
      <c r="A10" s="37">
        <v>9</v>
      </c>
      <c r="B10" s="37" t="b">
        <v>0</v>
      </c>
      <c r="C10" s="40">
        <v>45025</v>
      </c>
      <c r="D10" s="37" t="b">
        <v>0</v>
      </c>
      <c r="E10" s="40">
        <v>45026</v>
      </c>
      <c r="F10" s="37" t="s">
        <v>244</v>
      </c>
      <c r="G10" s="37" t="s">
        <v>244</v>
      </c>
      <c r="H10" s="37" t="s">
        <v>244</v>
      </c>
      <c r="I10" s="37" t="s">
        <v>244</v>
      </c>
      <c r="J10" s="37" t="s">
        <v>247</v>
      </c>
      <c r="K10" s="37" t="s">
        <v>244</v>
      </c>
      <c r="L10" s="37" t="s">
        <v>244</v>
      </c>
      <c r="M10" s="37" t="s">
        <v>247</v>
      </c>
      <c r="N10" s="37" t="b">
        <v>0</v>
      </c>
      <c r="O10" s="37"/>
      <c r="P10" s="37" t="s">
        <v>248</v>
      </c>
      <c r="Q10" s="37" t="s">
        <v>248</v>
      </c>
      <c r="R10" s="37" t="s">
        <v>248</v>
      </c>
      <c r="S10" s="37" t="s">
        <v>244</v>
      </c>
      <c r="T10" s="37" t="s">
        <v>244</v>
      </c>
      <c r="U10" s="39" t="s">
        <v>10</v>
      </c>
      <c r="V10" s="39"/>
      <c r="W10" s="39"/>
      <c r="X10" s="38" t="s">
        <v>265</v>
      </c>
      <c r="Y10" s="39" t="s">
        <v>244</v>
      </c>
      <c r="Z10" s="39"/>
      <c r="AA10" s="39"/>
      <c r="AB10" s="39"/>
      <c r="AC10" s="39"/>
      <c r="AD10" s="39"/>
      <c r="AE10" s="37"/>
      <c r="AF10" s="37"/>
      <c r="AG10" s="37"/>
    </row>
    <row r="11" spans="1:33" ht="15.75" customHeight="1" x14ac:dyDescent="0.2">
      <c r="A11" s="37">
        <v>10</v>
      </c>
      <c r="B11" s="37" t="b">
        <v>0</v>
      </c>
      <c r="C11" s="40">
        <v>45026</v>
      </c>
      <c r="D11" s="37" t="b">
        <v>0</v>
      </c>
      <c r="E11" s="40">
        <v>45027</v>
      </c>
      <c r="F11" s="37" t="s">
        <v>244</v>
      </c>
      <c r="G11" s="37" t="s">
        <v>244</v>
      </c>
      <c r="H11" s="37" t="s">
        <v>244</v>
      </c>
      <c r="I11" s="37" t="s">
        <v>244</v>
      </c>
      <c r="J11" s="37" t="s">
        <v>247</v>
      </c>
      <c r="K11" s="37" t="s">
        <v>244</v>
      </c>
      <c r="L11" s="37" t="s">
        <v>244</v>
      </c>
      <c r="M11" s="37" t="s">
        <v>247</v>
      </c>
      <c r="N11" s="37" t="b">
        <v>0</v>
      </c>
      <c r="O11" s="37"/>
      <c r="P11" s="37" t="s">
        <v>248</v>
      </c>
      <c r="Q11" s="37" t="s">
        <v>248</v>
      </c>
      <c r="R11" s="37" t="s">
        <v>248</v>
      </c>
      <c r="S11" s="37" t="s">
        <v>244</v>
      </c>
      <c r="T11" s="37" t="s">
        <v>244</v>
      </c>
      <c r="U11" s="39" t="s">
        <v>12</v>
      </c>
      <c r="V11" s="39"/>
      <c r="W11" s="39"/>
      <c r="X11" s="38" t="s">
        <v>266</v>
      </c>
      <c r="Y11" s="39" t="s">
        <v>244</v>
      </c>
      <c r="Z11" s="39"/>
      <c r="AA11" s="39"/>
      <c r="AB11" s="39"/>
      <c r="AC11" s="39"/>
      <c r="AD11" s="39"/>
      <c r="AE11" s="37"/>
      <c r="AF11" s="37"/>
      <c r="AG11" s="37"/>
    </row>
    <row r="12" spans="1:33" ht="15.75" customHeight="1" x14ac:dyDescent="0.2">
      <c r="A12" s="37">
        <v>11</v>
      </c>
      <c r="B12" s="37" t="b">
        <v>0</v>
      </c>
      <c r="C12" s="40">
        <v>45027</v>
      </c>
      <c r="D12" s="37" t="b">
        <v>0</v>
      </c>
      <c r="E12" s="40">
        <v>45028</v>
      </c>
      <c r="F12" s="37" t="s">
        <v>244</v>
      </c>
      <c r="G12" s="37" t="s">
        <v>244</v>
      </c>
      <c r="H12" s="37" t="s">
        <v>244</v>
      </c>
      <c r="I12" s="37" t="s">
        <v>244</v>
      </c>
      <c r="J12" s="37" t="s">
        <v>247</v>
      </c>
      <c r="K12" s="37" t="s">
        <v>244</v>
      </c>
      <c r="L12" s="37" t="s">
        <v>244</v>
      </c>
      <c r="M12" s="37" t="s">
        <v>247</v>
      </c>
      <c r="N12" s="37" t="b">
        <v>0</v>
      </c>
      <c r="O12" s="37"/>
      <c r="P12" s="37" t="s">
        <v>248</v>
      </c>
      <c r="Q12" s="37" t="s">
        <v>248</v>
      </c>
      <c r="R12" s="37" t="s">
        <v>248</v>
      </c>
      <c r="S12" s="37" t="s">
        <v>244</v>
      </c>
      <c r="T12" s="37" t="s">
        <v>244</v>
      </c>
      <c r="U12" s="37" t="s">
        <v>267</v>
      </c>
      <c r="V12" s="37"/>
      <c r="W12" s="37"/>
      <c r="X12" s="38" t="s">
        <v>268</v>
      </c>
      <c r="Y12" s="39" t="s">
        <v>244</v>
      </c>
      <c r="Z12" s="39"/>
      <c r="AA12" s="39"/>
      <c r="AB12" s="39"/>
      <c r="AC12" s="39"/>
      <c r="AD12" s="39"/>
      <c r="AE12" s="37" t="s">
        <v>148</v>
      </c>
      <c r="AF12" s="37"/>
      <c r="AG12" s="37"/>
    </row>
    <row r="13" spans="1:33" ht="15.75" customHeight="1" x14ac:dyDescent="0.2">
      <c r="A13" s="37">
        <v>12</v>
      </c>
      <c r="B13" s="37" t="b">
        <v>0</v>
      </c>
      <c r="C13" s="40">
        <v>45028</v>
      </c>
      <c r="D13" s="37" t="b">
        <v>0</v>
      </c>
      <c r="E13" s="40">
        <v>45029</v>
      </c>
      <c r="F13" s="37" t="s">
        <v>244</v>
      </c>
      <c r="G13" s="37" t="s">
        <v>244</v>
      </c>
      <c r="H13" s="37" t="s">
        <v>244</v>
      </c>
      <c r="I13" s="37" t="s">
        <v>244</v>
      </c>
      <c r="J13" s="37" t="s">
        <v>247</v>
      </c>
      <c r="K13" s="37" t="s">
        <v>244</v>
      </c>
      <c r="L13" s="37" t="s">
        <v>244</v>
      </c>
      <c r="M13" s="37" t="s">
        <v>247</v>
      </c>
      <c r="N13" s="37" t="b">
        <v>0</v>
      </c>
      <c r="O13" s="37"/>
      <c r="P13" s="37" t="s">
        <v>248</v>
      </c>
      <c r="Q13" s="37" t="s">
        <v>248</v>
      </c>
      <c r="R13" s="37" t="s">
        <v>248</v>
      </c>
      <c r="S13" s="37" t="s">
        <v>244</v>
      </c>
      <c r="T13" s="37" t="s">
        <v>244</v>
      </c>
      <c r="U13" s="37"/>
      <c r="V13" s="37"/>
      <c r="W13" s="37"/>
      <c r="X13" s="38" t="s">
        <v>269</v>
      </c>
      <c r="Y13" s="39" t="s">
        <v>244</v>
      </c>
      <c r="Z13" s="39"/>
      <c r="AA13" s="39"/>
      <c r="AB13" s="39"/>
      <c r="AC13" s="39"/>
      <c r="AD13" s="39"/>
      <c r="AE13" s="37" t="s">
        <v>125</v>
      </c>
      <c r="AF13" s="37"/>
      <c r="AG13" s="37"/>
    </row>
    <row r="14" spans="1:33" ht="15.75" customHeight="1" x14ac:dyDescent="0.2">
      <c r="A14" s="37">
        <v>13</v>
      </c>
      <c r="B14" s="37" t="b">
        <v>0</v>
      </c>
      <c r="C14" s="40">
        <v>45029</v>
      </c>
      <c r="D14" s="37" t="b">
        <v>0</v>
      </c>
      <c r="E14" s="40">
        <v>45030</v>
      </c>
      <c r="F14" s="37" t="s">
        <v>244</v>
      </c>
      <c r="G14" s="37" t="s">
        <v>244</v>
      </c>
      <c r="H14" s="37" t="s">
        <v>244</v>
      </c>
      <c r="I14" s="37" t="s">
        <v>244</v>
      </c>
      <c r="J14" s="37" t="s">
        <v>247</v>
      </c>
      <c r="K14" s="37" t="s">
        <v>244</v>
      </c>
      <c r="L14" s="37" t="s">
        <v>244</v>
      </c>
      <c r="M14" s="37" t="s">
        <v>247</v>
      </c>
      <c r="N14" s="37" t="b">
        <v>0</v>
      </c>
      <c r="O14" s="37"/>
      <c r="P14" s="37" t="s">
        <v>248</v>
      </c>
      <c r="Q14" s="37" t="s">
        <v>248</v>
      </c>
      <c r="R14" s="37" t="s">
        <v>248</v>
      </c>
      <c r="S14" s="37" t="s">
        <v>244</v>
      </c>
      <c r="T14" s="37" t="s">
        <v>244</v>
      </c>
      <c r="U14" s="37" t="s">
        <v>23</v>
      </c>
      <c r="V14" s="37"/>
      <c r="W14" s="37"/>
      <c r="X14" s="38" t="s">
        <v>270</v>
      </c>
      <c r="Y14" s="39" t="s">
        <v>244</v>
      </c>
      <c r="Z14" s="39"/>
      <c r="AA14" s="39"/>
      <c r="AB14" s="39"/>
      <c r="AC14" s="39"/>
      <c r="AD14" s="39"/>
      <c r="AE14" s="37" t="s">
        <v>83</v>
      </c>
      <c r="AF14" s="37"/>
      <c r="AG14" s="37"/>
    </row>
    <row r="15" spans="1:33" ht="15.75" customHeight="1" x14ac:dyDescent="0.2">
      <c r="A15" s="37">
        <v>14</v>
      </c>
      <c r="B15" s="37" t="b">
        <v>0</v>
      </c>
      <c r="C15" s="40">
        <v>45030</v>
      </c>
      <c r="D15" s="37" t="b">
        <v>0</v>
      </c>
      <c r="E15" s="40">
        <v>45031</v>
      </c>
      <c r="F15" s="37" t="s">
        <v>244</v>
      </c>
      <c r="G15" s="37" t="s">
        <v>244</v>
      </c>
      <c r="H15" s="37" t="s">
        <v>244</v>
      </c>
      <c r="I15" s="37" t="s">
        <v>244</v>
      </c>
      <c r="J15" s="37" t="s">
        <v>247</v>
      </c>
      <c r="K15" s="37" t="s">
        <v>244</v>
      </c>
      <c r="L15" s="37" t="s">
        <v>244</v>
      </c>
      <c r="M15" s="37" t="s">
        <v>247</v>
      </c>
      <c r="N15" s="37" t="b">
        <v>0</v>
      </c>
      <c r="O15" s="37"/>
      <c r="P15" s="37" t="s">
        <v>248</v>
      </c>
      <c r="Q15" s="37" t="s">
        <v>248</v>
      </c>
      <c r="R15" s="37" t="s">
        <v>248</v>
      </c>
      <c r="S15" s="37" t="s">
        <v>244</v>
      </c>
      <c r="T15" s="37" t="s">
        <v>244</v>
      </c>
      <c r="U15" s="39" t="s">
        <v>25</v>
      </c>
      <c r="V15" s="37"/>
      <c r="W15" s="37"/>
      <c r="X15" s="38" t="s">
        <v>271</v>
      </c>
      <c r="Y15" s="39" t="s">
        <v>244</v>
      </c>
      <c r="Z15" s="39"/>
      <c r="AA15" s="39"/>
      <c r="AB15" s="39"/>
      <c r="AC15" s="39"/>
      <c r="AD15" s="39"/>
      <c r="AE15" s="37"/>
      <c r="AF15" s="37"/>
      <c r="AG15" s="37"/>
    </row>
    <row r="16" spans="1:33" ht="15.75" customHeight="1" x14ac:dyDescent="0.2">
      <c r="A16" s="37">
        <v>15</v>
      </c>
      <c r="B16" s="37" t="b">
        <v>0</v>
      </c>
      <c r="C16" s="40">
        <v>45031</v>
      </c>
      <c r="D16" s="37" t="b">
        <v>0</v>
      </c>
      <c r="E16" s="40">
        <v>45032</v>
      </c>
      <c r="F16" s="37" t="s">
        <v>244</v>
      </c>
      <c r="G16" s="37" t="s">
        <v>244</v>
      </c>
      <c r="H16" s="37" t="s">
        <v>244</v>
      </c>
      <c r="I16" s="37" t="s">
        <v>244</v>
      </c>
      <c r="J16" s="37" t="s">
        <v>247</v>
      </c>
      <c r="K16" s="37" t="s">
        <v>244</v>
      </c>
      <c r="L16" s="37" t="s">
        <v>244</v>
      </c>
      <c r="M16" s="37" t="s">
        <v>247</v>
      </c>
      <c r="N16" s="37" t="b">
        <v>0</v>
      </c>
      <c r="O16" s="37"/>
      <c r="P16" s="37" t="s">
        <v>248</v>
      </c>
      <c r="Q16" s="37" t="s">
        <v>248</v>
      </c>
      <c r="R16" s="37" t="s">
        <v>248</v>
      </c>
      <c r="S16" s="37" t="s">
        <v>244</v>
      </c>
      <c r="T16" s="37" t="s">
        <v>244</v>
      </c>
      <c r="U16" s="39" t="s">
        <v>29</v>
      </c>
      <c r="V16" s="39" t="s">
        <v>27</v>
      </c>
      <c r="W16" s="39" t="s">
        <v>27</v>
      </c>
      <c r="X16" s="38" t="s">
        <v>272</v>
      </c>
      <c r="Y16" s="39" t="s">
        <v>244</v>
      </c>
      <c r="Z16" s="39"/>
      <c r="AA16" s="39"/>
      <c r="AB16" s="39"/>
      <c r="AC16" s="39"/>
      <c r="AD16" s="39"/>
      <c r="AE16" s="37"/>
      <c r="AF16" s="37"/>
      <c r="AG16" s="37"/>
    </row>
    <row r="17" spans="1:33" ht="15.75" customHeight="1" x14ac:dyDescent="0.2">
      <c r="A17" s="37">
        <v>16</v>
      </c>
      <c r="B17" s="37" t="b">
        <v>0</v>
      </c>
      <c r="C17" s="40">
        <v>45032</v>
      </c>
      <c r="D17" s="37" t="b">
        <v>0</v>
      </c>
      <c r="E17" s="40">
        <v>45033</v>
      </c>
      <c r="F17" s="37" t="s">
        <v>244</v>
      </c>
      <c r="G17" s="37" t="s">
        <v>244</v>
      </c>
      <c r="H17" s="37" t="s">
        <v>244</v>
      </c>
      <c r="I17" s="37" t="s">
        <v>244</v>
      </c>
      <c r="J17" s="37" t="s">
        <v>247</v>
      </c>
      <c r="K17" s="37" t="s">
        <v>244</v>
      </c>
      <c r="L17" s="37" t="s">
        <v>244</v>
      </c>
      <c r="M17" s="37" t="s">
        <v>247</v>
      </c>
      <c r="N17" s="37" t="b">
        <v>0</v>
      </c>
      <c r="O17" s="37"/>
      <c r="P17" s="37" t="s">
        <v>248</v>
      </c>
      <c r="Q17" s="37" t="s">
        <v>248</v>
      </c>
      <c r="R17" s="37" t="s">
        <v>248</v>
      </c>
      <c r="S17" s="37" t="s">
        <v>244</v>
      </c>
      <c r="T17" s="37" t="s">
        <v>244</v>
      </c>
      <c r="U17" s="39"/>
      <c r="V17" s="37"/>
      <c r="W17" s="37"/>
      <c r="X17" s="38" t="s">
        <v>273</v>
      </c>
      <c r="Y17" s="39" t="s">
        <v>244</v>
      </c>
      <c r="Z17" s="39"/>
      <c r="AA17" s="39"/>
      <c r="AB17" s="39"/>
      <c r="AC17" s="39"/>
      <c r="AD17" s="39"/>
      <c r="AE17" s="37"/>
      <c r="AF17" s="37"/>
      <c r="AG17" s="37"/>
    </row>
    <row r="18" spans="1:33" ht="15.75" customHeight="1" x14ac:dyDescent="0.2">
      <c r="A18" s="37">
        <v>17</v>
      </c>
      <c r="B18" s="37" t="b">
        <v>0</v>
      </c>
      <c r="C18" s="40">
        <v>45033</v>
      </c>
      <c r="D18" s="37" t="b">
        <v>0</v>
      </c>
      <c r="E18" s="40">
        <v>45034</v>
      </c>
      <c r="F18" s="37" t="s">
        <v>244</v>
      </c>
      <c r="G18" s="37" t="s">
        <v>244</v>
      </c>
      <c r="H18" s="37" t="s">
        <v>244</v>
      </c>
      <c r="I18" s="37" t="s">
        <v>244</v>
      </c>
      <c r="J18" s="37" t="s">
        <v>247</v>
      </c>
      <c r="K18" s="37" t="s">
        <v>244</v>
      </c>
      <c r="L18" s="37" t="s">
        <v>244</v>
      </c>
      <c r="M18" s="37" t="s">
        <v>247</v>
      </c>
      <c r="N18" s="37" t="b">
        <v>0</v>
      </c>
      <c r="O18" s="37"/>
      <c r="P18" s="37" t="s">
        <v>248</v>
      </c>
      <c r="Q18" s="37" t="s">
        <v>248</v>
      </c>
      <c r="R18" s="37" t="s">
        <v>248</v>
      </c>
      <c r="S18" s="37" t="s">
        <v>244</v>
      </c>
      <c r="T18" s="37" t="s">
        <v>244</v>
      </c>
      <c r="U18" s="39"/>
      <c r="V18" s="39"/>
      <c r="W18" s="37"/>
      <c r="X18" s="38" t="s">
        <v>274</v>
      </c>
      <c r="Y18" s="39" t="s">
        <v>244</v>
      </c>
      <c r="Z18" s="39"/>
      <c r="AA18" s="39"/>
      <c r="AB18" s="39"/>
      <c r="AC18" s="39"/>
      <c r="AD18" s="39"/>
      <c r="AE18" s="37"/>
      <c r="AF18" s="37"/>
      <c r="AG18" s="37"/>
    </row>
    <row r="19" spans="1:33" ht="15.75" customHeight="1" x14ac:dyDescent="0.2">
      <c r="A19" s="37">
        <v>18</v>
      </c>
      <c r="B19" s="37" t="b">
        <v>0</v>
      </c>
      <c r="C19" s="40">
        <v>45034</v>
      </c>
      <c r="D19" s="37" t="b">
        <v>0</v>
      </c>
      <c r="E19" s="40">
        <v>45035</v>
      </c>
      <c r="F19" s="37" t="s">
        <v>244</v>
      </c>
      <c r="G19" s="37" t="s">
        <v>244</v>
      </c>
      <c r="H19" s="37" t="s">
        <v>244</v>
      </c>
      <c r="I19" s="37" t="s">
        <v>244</v>
      </c>
      <c r="J19" s="37" t="s">
        <v>247</v>
      </c>
      <c r="K19" s="37" t="s">
        <v>244</v>
      </c>
      <c r="L19" s="37" t="s">
        <v>244</v>
      </c>
      <c r="M19" s="37" t="s">
        <v>247</v>
      </c>
      <c r="N19" s="37" t="b">
        <v>0</v>
      </c>
      <c r="O19" s="37"/>
      <c r="P19" s="37" t="s">
        <v>248</v>
      </c>
      <c r="Q19" s="37" t="s">
        <v>248</v>
      </c>
      <c r="R19" s="37" t="s">
        <v>248</v>
      </c>
      <c r="S19" s="37" t="s">
        <v>244</v>
      </c>
      <c r="T19" s="37" t="s">
        <v>244</v>
      </c>
      <c r="U19" s="37" t="s">
        <v>25</v>
      </c>
      <c r="V19" s="37"/>
      <c r="W19" s="37"/>
      <c r="X19" s="38" t="s">
        <v>275</v>
      </c>
      <c r="Y19" s="39" t="s">
        <v>244</v>
      </c>
      <c r="Z19" s="39"/>
      <c r="AA19" s="39"/>
      <c r="AB19" s="39"/>
      <c r="AC19" s="39"/>
      <c r="AD19" s="39"/>
      <c r="AE19" s="37"/>
      <c r="AF19" s="37"/>
      <c r="AG19" s="37"/>
    </row>
    <row r="20" spans="1:33" ht="15.75" customHeight="1" x14ac:dyDescent="0.2">
      <c r="A20" s="37">
        <v>19</v>
      </c>
      <c r="B20" s="37" t="b">
        <v>0</v>
      </c>
      <c r="C20" s="40">
        <v>45035</v>
      </c>
      <c r="D20" s="37" t="b">
        <v>0</v>
      </c>
      <c r="E20" s="40">
        <v>45036</v>
      </c>
      <c r="F20" s="37" t="s">
        <v>244</v>
      </c>
      <c r="G20" s="37" t="s">
        <v>244</v>
      </c>
      <c r="H20" s="37" t="s">
        <v>244</v>
      </c>
      <c r="I20" s="37" t="s">
        <v>244</v>
      </c>
      <c r="J20" s="37" t="s">
        <v>247</v>
      </c>
      <c r="K20" s="37" t="s">
        <v>244</v>
      </c>
      <c r="L20" s="37" t="s">
        <v>244</v>
      </c>
      <c r="M20" s="37" t="s">
        <v>247</v>
      </c>
      <c r="N20" s="37" t="b">
        <v>0</v>
      </c>
      <c r="O20" s="37"/>
      <c r="P20" s="37" t="s">
        <v>248</v>
      </c>
      <c r="Q20" s="37" t="s">
        <v>248</v>
      </c>
      <c r="R20" s="37" t="s">
        <v>248</v>
      </c>
      <c r="S20" s="37" t="s">
        <v>244</v>
      </c>
      <c r="T20" s="37" t="s">
        <v>244</v>
      </c>
      <c r="U20" s="37"/>
      <c r="V20" s="37"/>
      <c r="W20" s="37"/>
      <c r="X20" s="38" t="s">
        <v>276</v>
      </c>
      <c r="Y20" s="39" t="s">
        <v>244</v>
      </c>
      <c r="Z20" s="39"/>
      <c r="AA20" s="39"/>
      <c r="AB20" s="39"/>
      <c r="AC20" s="39"/>
      <c r="AD20" s="39"/>
      <c r="AE20" s="37"/>
      <c r="AF20" s="37"/>
      <c r="AG20" s="37"/>
    </row>
    <row r="21" spans="1:33" ht="15.75" customHeight="1" x14ac:dyDescent="0.2">
      <c r="A21" s="37">
        <v>20</v>
      </c>
      <c r="B21" s="37" t="b">
        <v>0</v>
      </c>
      <c r="C21" s="40">
        <v>45036</v>
      </c>
      <c r="D21" s="37" t="b">
        <v>0</v>
      </c>
      <c r="E21" s="40">
        <v>45037</v>
      </c>
      <c r="F21" s="37" t="s">
        <v>244</v>
      </c>
      <c r="G21" s="37" t="s">
        <v>244</v>
      </c>
      <c r="H21" s="37" t="s">
        <v>244</v>
      </c>
      <c r="I21" s="37" t="s">
        <v>244</v>
      </c>
      <c r="J21" s="37" t="s">
        <v>247</v>
      </c>
      <c r="K21" s="37" t="s">
        <v>244</v>
      </c>
      <c r="L21" s="37" t="s">
        <v>244</v>
      </c>
      <c r="M21" s="37" t="s">
        <v>247</v>
      </c>
      <c r="N21" s="37" t="b">
        <v>0</v>
      </c>
      <c r="O21" s="37"/>
      <c r="P21" s="37" t="s">
        <v>248</v>
      </c>
      <c r="Q21" s="37" t="s">
        <v>248</v>
      </c>
      <c r="R21" s="37" t="s">
        <v>248</v>
      </c>
      <c r="S21" s="37" t="s">
        <v>244</v>
      </c>
      <c r="T21" s="37" t="s">
        <v>244</v>
      </c>
      <c r="U21" s="37" t="s">
        <v>29</v>
      </c>
      <c r="V21" s="37"/>
      <c r="W21" s="37"/>
      <c r="X21" s="38" t="s">
        <v>277</v>
      </c>
      <c r="Y21" s="39" t="s">
        <v>244</v>
      </c>
      <c r="Z21" s="39"/>
      <c r="AA21" s="39"/>
      <c r="AB21" s="39"/>
      <c r="AC21" s="39"/>
      <c r="AD21" s="39"/>
      <c r="AE21" s="37"/>
      <c r="AF21" s="37"/>
      <c r="AG21" s="37"/>
    </row>
    <row r="22" spans="1:33" ht="15.75" customHeight="1" x14ac:dyDescent="0.2">
      <c r="A22" s="37">
        <v>21</v>
      </c>
      <c r="B22" s="37" t="b">
        <v>0</v>
      </c>
      <c r="C22" s="40">
        <v>45037</v>
      </c>
      <c r="D22" s="37" t="b">
        <v>0</v>
      </c>
      <c r="E22" s="40">
        <v>45038</v>
      </c>
      <c r="F22" s="37" t="s">
        <v>244</v>
      </c>
      <c r="G22" s="37" t="s">
        <v>244</v>
      </c>
      <c r="H22" s="37" t="s">
        <v>244</v>
      </c>
      <c r="I22" s="37" t="s">
        <v>244</v>
      </c>
      <c r="J22" s="37" t="s">
        <v>247</v>
      </c>
      <c r="K22" s="37" t="s">
        <v>244</v>
      </c>
      <c r="L22" s="37" t="s">
        <v>244</v>
      </c>
      <c r="M22" s="37" t="s">
        <v>247</v>
      </c>
      <c r="N22" s="37" t="b">
        <v>0</v>
      </c>
      <c r="O22" s="37"/>
      <c r="P22" s="37" t="s">
        <v>248</v>
      </c>
      <c r="Q22" s="37" t="s">
        <v>248</v>
      </c>
      <c r="R22" s="37" t="s">
        <v>248</v>
      </c>
      <c r="S22" s="37" t="s">
        <v>244</v>
      </c>
      <c r="T22" s="37" t="s">
        <v>244</v>
      </c>
      <c r="U22" s="37"/>
      <c r="V22" s="37"/>
      <c r="W22" s="37"/>
      <c r="X22" s="38" t="s">
        <v>278</v>
      </c>
      <c r="Y22" s="39" t="s">
        <v>244</v>
      </c>
      <c r="Z22" s="39"/>
      <c r="AA22" s="39"/>
      <c r="AB22" s="39"/>
      <c r="AC22" s="39"/>
      <c r="AD22" s="39"/>
      <c r="AE22" s="37"/>
      <c r="AF22" s="37"/>
      <c r="AG22" s="37"/>
    </row>
    <row r="23" spans="1:33" ht="15.75" customHeight="1" x14ac:dyDescent="0.2">
      <c r="A23" s="37">
        <v>22</v>
      </c>
      <c r="B23" s="37" t="b">
        <v>0</v>
      </c>
      <c r="C23" s="40">
        <v>45038</v>
      </c>
      <c r="D23" s="37" t="b">
        <v>0</v>
      </c>
      <c r="E23" s="40">
        <v>45039</v>
      </c>
      <c r="F23" s="37" t="s">
        <v>244</v>
      </c>
      <c r="G23" s="37" t="s">
        <v>244</v>
      </c>
      <c r="H23" s="37" t="s">
        <v>244</v>
      </c>
      <c r="I23" s="37" t="s">
        <v>244</v>
      </c>
      <c r="J23" s="37" t="s">
        <v>247</v>
      </c>
      <c r="K23" s="37" t="s">
        <v>244</v>
      </c>
      <c r="L23" s="37" t="s">
        <v>244</v>
      </c>
      <c r="M23" s="37" t="s">
        <v>247</v>
      </c>
      <c r="N23" s="37" t="b">
        <v>0</v>
      </c>
      <c r="O23" s="37"/>
      <c r="P23" s="37" t="s">
        <v>248</v>
      </c>
      <c r="Q23" s="37" t="s">
        <v>248</v>
      </c>
      <c r="R23" s="37" t="s">
        <v>248</v>
      </c>
      <c r="S23" s="37" t="s">
        <v>244</v>
      </c>
      <c r="T23" s="37" t="s">
        <v>244</v>
      </c>
      <c r="U23" s="37" t="s">
        <v>279</v>
      </c>
      <c r="V23" s="37"/>
      <c r="W23" s="37"/>
      <c r="X23" s="38" t="s">
        <v>280</v>
      </c>
      <c r="Y23" s="39" t="s">
        <v>244</v>
      </c>
      <c r="Z23" s="39"/>
      <c r="AA23" s="39"/>
      <c r="AB23" s="39"/>
      <c r="AC23" s="39"/>
      <c r="AD23" s="39"/>
      <c r="AE23" s="37"/>
      <c r="AF23" s="37"/>
      <c r="AG23" s="37"/>
    </row>
    <row r="24" spans="1:33" ht="15.75" customHeight="1" x14ac:dyDescent="0.2">
      <c r="A24" s="37">
        <v>23</v>
      </c>
      <c r="B24" s="37" t="b">
        <v>0</v>
      </c>
      <c r="C24" s="40">
        <v>45039</v>
      </c>
      <c r="D24" s="37" t="b">
        <v>0</v>
      </c>
      <c r="E24" s="40">
        <v>45040</v>
      </c>
      <c r="F24" s="37" t="s">
        <v>244</v>
      </c>
      <c r="G24" s="37" t="s">
        <v>244</v>
      </c>
      <c r="H24" s="37" t="s">
        <v>244</v>
      </c>
      <c r="I24" s="37" t="s">
        <v>244</v>
      </c>
      <c r="J24" s="37" t="s">
        <v>247</v>
      </c>
      <c r="K24" s="37" t="s">
        <v>244</v>
      </c>
      <c r="L24" s="37" t="s">
        <v>244</v>
      </c>
      <c r="M24" s="37" t="s">
        <v>247</v>
      </c>
      <c r="N24" s="37" t="b">
        <v>0</v>
      </c>
      <c r="O24" s="37"/>
      <c r="P24" s="37" t="s">
        <v>248</v>
      </c>
      <c r="Q24" s="37" t="s">
        <v>248</v>
      </c>
      <c r="R24" s="37" t="s">
        <v>248</v>
      </c>
      <c r="S24" s="37" t="s">
        <v>244</v>
      </c>
      <c r="T24" s="37" t="s">
        <v>244</v>
      </c>
      <c r="U24" s="39" t="s">
        <v>281</v>
      </c>
      <c r="V24" s="39" t="s">
        <v>282</v>
      </c>
      <c r="W24" s="39">
        <v>244129</v>
      </c>
      <c r="X24" s="38" t="s">
        <v>283</v>
      </c>
      <c r="Y24" s="39" t="s">
        <v>244</v>
      </c>
      <c r="Z24" s="39"/>
      <c r="AA24" s="39"/>
      <c r="AB24" s="39"/>
      <c r="AC24" s="39"/>
      <c r="AD24" s="39"/>
      <c r="AE24" s="37"/>
      <c r="AF24" s="37"/>
      <c r="AG24" s="37"/>
    </row>
    <row r="25" spans="1:33" ht="15.75" customHeight="1" x14ac:dyDescent="0.2">
      <c r="A25" s="37">
        <v>24</v>
      </c>
      <c r="B25" s="37" t="b">
        <v>0</v>
      </c>
      <c r="C25" s="40">
        <v>45040</v>
      </c>
      <c r="D25" s="37" t="b">
        <v>0</v>
      </c>
      <c r="E25" s="40">
        <v>45041</v>
      </c>
      <c r="F25" s="37" t="s">
        <v>244</v>
      </c>
      <c r="G25" s="37" t="s">
        <v>244</v>
      </c>
      <c r="H25" s="37" t="s">
        <v>244</v>
      </c>
      <c r="I25" s="37" t="s">
        <v>244</v>
      </c>
      <c r="J25" s="37" t="s">
        <v>247</v>
      </c>
      <c r="K25" s="37" t="s">
        <v>244</v>
      </c>
      <c r="L25" s="37" t="s">
        <v>244</v>
      </c>
      <c r="M25" s="37" t="s">
        <v>247</v>
      </c>
      <c r="N25" s="37" t="b">
        <v>0</v>
      </c>
      <c r="O25" s="37"/>
      <c r="P25" s="37" t="s">
        <v>248</v>
      </c>
      <c r="Q25" s="37" t="s">
        <v>248</v>
      </c>
      <c r="R25" s="37" t="s">
        <v>248</v>
      </c>
      <c r="S25" s="37" t="s">
        <v>244</v>
      </c>
      <c r="T25" s="37" t="s">
        <v>244</v>
      </c>
      <c r="U25" s="39" t="s">
        <v>244</v>
      </c>
      <c r="V25" s="39" t="s">
        <v>244</v>
      </c>
      <c r="W25" s="39"/>
      <c r="X25" s="38" t="s">
        <v>284</v>
      </c>
      <c r="Y25" s="39" t="s">
        <v>244</v>
      </c>
      <c r="Z25" s="39"/>
      <c r="AA25" s="39"/>
      <c r="AB25" s="39"/>
      <c r="AC25" s="39"/>
      <c r="AD25" s="39"/>
      <c r="AE25" s="37"/>
      <c r="AF25" s="37"/>
      <c r="AG25" s="37"/>
    </row>
    <row r="26" spans="1:33" ht="15.75" customHeight="1" x14ac:dyDescent="0.2">
      <c r="A26" s="37">
        <v>25</v>
      </c>
      <c r="B26" s="37" t="b">
        <v>0</v>
      </c>
      <c r="C26" s="40">
        <v>45041</v>
      </c>
      <c r="D26" s="37" t="b">
        <v>0</v>
      </c>
      <c r="E26" s="40">
        <v>45042</v>
      </c>
      <c r="F26" s="37" t="s">
        <v>244</v>
      </c>
      <c r="G26" s="37" t="s">
        <v>244</v>
      </c>
      <c r="H26" s="37" t="s">
        <v>244</v>
      </c>
      <c r="I26" s="37" t="s">
        <v>244</v>
      </c>
      <c r="J26" s="37" t="s">
        <v>247</v>
      </c>
      <c r="K26" s="37" t="s">
        <v>244</v>
      </c>
      <c r="L26" s="37" t="s">
        <v>244</v>
      </c>
      <c r="M26" s="37" t="s">
        <v>247</v>
      </c>
      <c r="N26" s="37" t="b">
        <v>0</v>
      </c>
      <c r="O26" s="37"/>
      <c r="P26" s="37" t="s">
        <v>248</v>
      </c>
      <c r="Q26" s="37" t="s">
        <v>248</v>
      </c>
      <c r="R26" s="37" t="s">
        <v>248</v>
      </c>
      <c r="S26" s="37" t="s">
        <v>244</v>
      </c>
      <c r="T26" s="37" t="s">
        <v>244</v>
      </c>
      <c r="U26" s="39" t="s">
        <v>285</v>
      </c>
      <c r="V26" s="39" t="s">
        <v>286</v>
      </c>
      <c r="W26" s="39">
        <v>787754</v>
      </c>
      <c r="X26" s="38" t="s">
        <v>287</v>
      </c>
      <c r="Y26" s="39" t="s">
        <v>244</v>
      </c>
      <c r="Z26" s="37"/>
      <c r="AA26" s="37"/>
      <c r="AB26" s="37"/>
      <c r="AC26" s="37"/>
      <c r="AD26" s="37"/>
      <c r="AE26" s="37"/>
      <c r="AF26" s="37">
        <v>26</v>
      </c>
      <c r="AG26" s="37"/>
    </row>
    <row r="27" spans="1:33" ht="15.75" customHeight="1" x14ac:dyDescent="0.2">
      <c r="A27" s="37">
        <v>26</v>
      </c>
      <c r="B27" s="37" t="b">
        <v>0</v>
      </c>
      <c r="C27" s="40">
        <v>45042</v>
      </c>
      <c r="D27" s="37" t="b">
        <v>0</v>
      </c>
      <c r="E27" s="40">
        <v>45043</v>
      </c>
      <c r="F27" s="37" t="s">
        <v>244</v>
      </c>
      <c r="G27" s="37" t="s">
        <v>244</v>
      </c>
      <c r="H27" s="37" t="s">
        <v>244</v>
      </c>
      <c r="I27" s="37" t="s">
        <v>244</v>
      </c>
      <c r="J27" s="37" t="s">
        <v>247</v>
      </c>
      <c r="K27" s="37" t="s">
        <v>244</v>
      </c>
      <c r="L27" s="37" t="s">
        <v>244</v>
      </c>
      <c r="M27" s="37" t="s">
        <v>247</v>
      </c>
      <c r="N27" s="37" t="b">
        <v>0</v>
      </c>
      <c r="O27" s="37"/>
      <c r="P27" s="37" t="s">
        <v>248</v>
      </c>
      <c r="Q27" s="37" t="s">
        <v>248</v>
      </c>
      <c r="R27" s="37" t="s">
        <v>248</v>
      </c>
      <c r="S27" s="37" t="s">
        <v>244</v>
      </c>
      <c r="T27" s="37" t="s">
        <v>244</v>
      </c>
      <c r="U27" s="39" t="s">
        <v>244</v>
      </c>
      <c r="V27" s="37"/>
      <c r="W27" s="39"/>
      <c r="X27" s="38" t="s">
        <v>288</v>
      </c>
      <c r="Y27" s="39" t="s">
        <v>244</v>
      </c>
      <c r="Z27" s="37"/>
      <c r="AA27" s="37"/>
      <c r="AB27" s="37"/>
      <c r="AC27" s="37"/>
      <c r="AD27" s="37"/>
      <c r="AE27" s="37"/>
      <c r="AF27" s="37">
        <v>27</v>
      </c>
      <c r="AG27" s="37"/>
    </row>
    <row r="28" spans="1:33" ht="15.75" customHeight="1" x14ac:dyDescent="0.2">
      <c r="A28" s="37">
        <v>27</v>
      </c>
      <c r="B28" s="37" t="b">
        <v>0</v>
      </c>
      <c r="C28" s="40">
        <v>45043</v>
      </c>
      <c r="D28" s="37" t="b">
        <v>0</v>
      </c>
      <c r="E28" s="40">
        <v>45044</v>
      </c>
      <c r="F28" s="37" t="s">
        <v>244</v>
      </c>
      <c r="G28" s="37" t="s">
        <v>244</v>
      </c>
      <c r="H28" s="37" t="s">
        <v>244</v>
      </c>
      <c r="I28" s="37" t="s">
        <v>244</v>
      </c>
      <c r="J28" s="37" t="s">
        <v>247</v>
      </c>
      <c r="K28" s="37" t="s">
        <v>244</v>
      </c>
      <c r="L28" s="37" t="s">
        <v>244</v>
      </c>
      <c r="M28" s="37" t="s">
        <v>247</v>
      </c>
      <c r="N28" s="37" t="b">
        <v>0</v>
      </c>
      <c r="O28" s="37"/>
      <c r="P28" s="37" t="s">
        <v>248</v>
      </c>
      <c r="Q28" s="37" t="s">
        <v>248</v>
      </c>
      <c r="R28" s="37" t="s">
        <v>248</v>
      </c>
      <c r="S28" s="37" t="s">
        <v>244</v>
      </c>
      <c r="T28" s="37" t="s">
        <v>244</v>
      </c>
      <c r="U28" s="39" t="s">
        <v>244</v>
      </c>
      <c r="V28" s="37"/>
      <c r="W28" s="38"/>
      <c r="X28" s="38" t="s">
        <v>289</v>
      </c>
      <c r="Y28" s="39" t="s">
        <v>244</v>
      </c>
      <c r="Z28" s="37"/>
      <c r="AA28" s="37"/>
      <c r="AB28" s="37"/>
      <c r="AC28" s="37"/>
      <c r="AD28" s="37"/>
      <c r="AE28" s="37"/>
      <c r="AF28" s="37">
        <v>28</v>
      </c>
      <c r="AG28" s="37"/>
    </row>
    <row r="29" spans="1:33" ht="15.75" customHeight="1" x14ac:dyDescent="0.2">
      <c r="A29" s="37">
        <v>28</v>
      </c>
      <c r="B29" s="37" t="b">
        <v>0</v>
      </c>
      <c r="C29" s="40">
        <v>45044</v>
      </c>
      <c r="D29" s="37" t="b">
        <v>0</v>
      </c>
      <c r="E29" s="40">
        <v>45045</v>
      </c>
      <c r="F29" s="37" t="s">
        <v>244</v>
      </c>
      <c r="G29" s="37" t="s">
        <v>244</v>
      </c>
      <c r="H29" s="37" t="s">
        <v>244</v>
      </c>
      <c r="I29" s="37" t="s">
        <v>244</v>
      </c>
      <c r="J29" s="37" t="s">
        <v>247</v>
      </c>
      <c r="K29" s="37" t="s">
        <v>244</v>
      </c>
      <c r="L29" s="37" t="s">
        <v>244</v>
      </c>
      <c r="M29" s="37" t="s">
        <v>247</v>
      </c>
      <c r="N29" s="37" t="b">
        <v>0</v>
      </c>
      <c r="O29" s="37"/>
      <c r="P29" s="37" t="s">
        <v>248</v>
      </c>
      <c r="Q29" s="37" t="s">
        <v>248</v>
      </c>
      <c r="R29" s="37" t="s">
        <v>248</v>
      </c>
      <c r="S29" s="37" t="s">
        <v>244</v>
      </c>
      <c r="T29" s="37" t="s">
        <v>244</v>
      </c>
      <c r="U29" s="37" t="s">
        <v>290</v>
      </c>
      <c r="V29" s="37" t="s">
        <v>291</v>
      </c>
      <c r="W29" s="37"/>
      <c r="X29" s="38" t="s">
        <v>292</v>
      </c>
      <c r="Y29" s="39" t="s">
        <v>244</v>
      </c>
      <c r="Z29" s="37"/>
      <c r="AA29" s="37"/>
      <c r="AB29" s="37"/>
      <c r="AC29" s="37"/>
      <c r="AD29" s="37"/>
      <c r="AE29" s="37"/>
      <c r="AF29" s="37">
        <v>29</v>
      </c>
      <c r="AG29" s="37"/>
    </row>
    <row r="30" spans="1:33" ht="15.75" customHeight="1" x14ac:dyDescent="0.2">
      <c r="A30" s="37">
        <v>29</v>
      </c>
      <c r="B30" s="37" t="b">
        <v>0</v>
      </c>
      <c r="C30" s="40">
        <v>45045</v>
      </c>
      <c r="D30" s="37" t="b">
        <v>0</v>
      </c>
      <c r="E30" s="40">
        <v>45046</v>
      </c>
      <c r="F30" s="37" t="s">
        <v>244</v>
      </c>
      <c r="G30" s="37" t="s">
        <v>244</v>
      </c>
      <c r="H30" s="37" t="s">
        <v>244</v>
      </c>
      <c r="I30" s="37" t="s">
        <v>244</v>
      </c>
      <c r="J30" s="37" t="s">
        <v>247</v>
      </c>
      <c r="K30" s="37" t="s">
        <v>244</v>
      </c>
      <c r="L30" s="37" t="s">
        <v>244</v>
      </c>
      <c r="M30" s="37" t="s">
        <v>247</v>
      </c>
      <c r="N30" s="37" t="b">
        <v>0</v>
      </c>
      <c r="O30" s="37"/>
      <c r="P30" s="37" t="s">
        <v>248</v>
      </c>
      <c r="Q30" s="37" t="s">
        <v>248</v>
      </c>
      <c r="R30" s="37" t="s">
        <v>248</v>
      </c>
      <c r="S30" s="37" t="s">
        <v>244</v>
      </c>
      <c r="T30" s="37" t="s">
        <v>244</v>
      </c>
      <c r="U30" s="37" t="s">
        <v>293</v>
      </c>
      <c r="V30" s="37"/>
      <c r="W30" s="39">
        <v>787754</v>
      </c>
      <c r="X30" s="38" t="s">
        <v>294</v>
      </c>
      <c r="Y30" s="39" t="s">
        <v>244</v>
      </c>
      <c r="Z30" s="37"/>
      <c r="AA30" s="37"/>
      <c r="AB30" s="37"/>
      <c r="AC30" s="37"/>
      <c r="AD30" s="37"/>
      <c r="AE30" s="37"/>
      <c r="AF30" s="37">
        <v>30</v>
      </c>
      <c r="AG30" s="37"/>
    </row>
    <row r="31" spans="1:33" ht="15.75" customHeight="1" x14ac:dyDescent="0.2">
      <c r="A31" s="37">
        <v>30</v>
      </c>
      <c r="B31" s="37" t="b">
        <v>0</v>
      </c>
      <c r="C31" s="40">
        <v>45046</v>
      </c>
      <c r="D31" s="37" t="b">
        <v>0</v>
      </c>
      <c r="E31" s="40">
        <v>45047</v>
      </c>
      <c r="F31" s="37" t="s">
        <v>244</v>
      </c>
      <c r="G31" s="37" t="s">
        <v>244</v>
      </c>
      <c r="H31" s="37" t="s">
        <v>244</v>
      </c>
      <c r="I31" s="37" t="s">
        <v>244</v>
      </c>
      <c r="J31" s="37" t="s">
        <v>247</v>
      </c>
      <c r="K31" s="37" t="s">
        <v>244</v>
      </c>
      <c r="L31" s="37" t="s">
        <v>244</v>
      </c>
      <c r="M31" s="37" t="s">
        <v>247</v>
      </c>
      <c r="N31" s="37" t="b">
        <v>0</v>
      </c>
      <c r="O31" s="37"/>
      <c r="P31" s="37" t="s">
        <v>248</v>
      </c>
      <c r="Q31" s="37" t="s">
        <v>248</v>
      </c>
      <c r="R31" s="37" t="s">
        <v>248</v>
      </c>
      <c r="S31" s="37" t="s">
        <v>244</v>
      </c>
      <c r="T31" s="37" t="s">
        <v>244</v>
      </c>
      <c r="U31" s="37"/>
      <c r="V31" s="37"/>
      <c r="W31" s="37"/>
      <c r="X31" s="38" t="s">
        <v>295</v>
      </c>
      <c r="Y31" s="39" t="s">
        <v>244</v>
      </c>
      <c r="Z31" s="37"/>
      <c r="AA31" s="37"/>
      <c r="AB31" s="37"/>
      <c r="AC31" s="37"/>
      <c r="AD31" s="37"/>
      <c r="AE31" s="37"/>
      <c r="AF31" s="37">
        <v>31</v>
      </c>
      <c r="AG31" s="37"/>
    </row>
    <row r="32" spans="1:33" ht="15.75" customHeight="1" x14ac:dyDescent="0.2">
      <c r="A32" s="37">
        <v>31</v>
      </c>
      <c r="B32" s="37" t="b">
        <v>0</v>
      </c>
      <c r="C32" s="40">
        <v>45047</v>
      </c>
      <c r="D32" s="37" t="b">
        <v>0</v>
      </c>
      <c r="E32" s="40">
        <v>45048</v>
      </c>
      <c r="F32" s="37" t="s">
        <v>244</v>
      </c>
      <c r="G32" s="37" t="s">
        <v>244</v>
      </c>
      <c r="H32" s="37" t="s">
        <v>244</v>
      </c>
      <c r="I32" s="37" t="s">
        <v>244</v>
      </c>
      <c r="J32" s="37" t="s">
        <v>247</v>
      </c>
      <c r="K32" s="37" t="s">
        <v>244</v>
      </c>
      <c r="L32" s="37" t="s">
        <v>244</v>
      </c>
      <c r="M32" s="37" t="s">
        <v>247</v>
      </c>
      <c r="N32" s="37" t="b">
        <v>0</v>
      </c>
      <c r="O32" s="37"/>
      <c r="P32" s="37" t="s">
        <v>248</v>
      </c>
      <c r="Q32" s="37" t="s">
        <v>248</v>
      </c>
      <c r="R32" s="37" t="s">
        <v>248</v>
      </c>
      <c r="S32" s="37" t="s">
        <v>244</v>
      </c>
      <c r="T32" s="37" t="s">
        <v>244</v>
      </c>
      <c r="U32" s="37"/>
      <c r="V32" s="37"/>
      <c r="W32" s="37"/>
      <c r="X32" s="38" t="s">
        <v>296</v>
      </c>
      <c r="Y32" s="39" t="s">
        <v>244</v>
      </c>
      <c r="Z32" s="37"/>
      <c r="AA32" s="37"/>
      <c r="AB32" s="37"/>
      <c r="AC32" s="37"/>
      <c r="AD32" s="37"/>
      <c r="AE32" s="37"/>
      <c r="AF32" s="37">
        <v>32</v>
      </c>
      <c r="AG32" s="37"/>
    </row>
    <row r="33" spans="1:33" ht="15.7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 t="s">
        <v>297</v>
      </c>
      <c r="Y33" s="39" t="s">
        <v>244</v>
      </c>
      <c r="Z33" s="37"/>
      <c r="AA33" s="37"/>
      <c r="AB33" s="37"/>
      <c r="AC33" s="37"/>
      <c r="AD33" s="37"/>
      <c r="AE33" s="37"/>
      <c r="AF33" s="37">
        <v>33</v>
      </c>
      <c r="AG33" s="37"/>
    </row>
    <row r="34" spans="1:33" ht="15.7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8" t="s">
        <v>298</v>
      </c>
      <c r="Y34" s="39" t="s">
        <v>244</v>
      </c>
      <c r="Z34" s="37"/>
      <c r="AA34" s="37"/>
      <c r="AB34" s="37"/>
      <c r="AC34" s="37"/>
      <c r="AD34" s="37"/>
      <c r="AE34" s="37"/>
      <c r="AF34" s="37">
        <v>34</v>
      </c>
      <c r="AG34" s="37"/>
    </row>
    <row r="35" spans="1:33" ht="15.7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8" t="s">
        <v>299</v>
      </c>
      <c r="Y35" s="39" t="s">
        <v>244</v>
      </c>
      <c r="Z35" s="37"/>
      <c r="AA35" s="37"/>
      <c r="AB35" s="37"/>
      <c r="AC35" s="37"/>
      <c r="AD35" s="37"/>
      <c r="AE35" s="37"/>
      <c r="AF35" s="37">
        <v>35</v>
      </c>
      <c r="AG35" s="37"/>
    </row>
    <row r="36" spans="1:33" ht="15.7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8" t="s">
        <v>300</v>
      </c>
      <c r="Y36" s="39" t="s">
        <v>244</v>
      </c>
      <c r="Z36" s="37"/>
      <c r="AA36" s="37"/>
      <c r="AB36" s="37"/>
      <c r="AC36" s="37"/>
      <c r="AD36" s="37"/>
      <c r="AE36" s="37"/>
      <c r="AF36" s="37">
        <v>36</v>
      </c>
      <c r="AG36" s="37"/>
    </row>
    <row r="37" spans="1:33" ht="15.7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8" t="s">
        <v>301</v>
      </c>
      <c r="Y37" s="39" t="s">
        <v>244</v>
      </c>
      <c r="Z37" s="37"/>
      <c r="AA37" s="37"/>
      <c r="AB37" s="37"/>
      <c r="AC37" s="37"/>
      <c r="AD37" s="37"/>
      <c r="AE37" s="37"/>
      <c r="AF37" s="37">
        <v>37</v>
      </c>
      <c r="AG37" s="37"/>
    </row>
    <row r="38" spans="1:33" ht="15.7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8" t="s">
        <v>302</v>
      </c>
      <c r="Y38" s="39" t="s">
        <v>244</v>
      </c>
      <c r="Z38" s="37"/>
      <c r="AA38" s="37"/>
      <c r="AB38" s="37"/>
      <c r="AC38" s="37"/>
      <c r="AD38" s="37"/>
      <c r="AE38" s="37"/>
      <c r="AF38" s="37">
        <v>38</v>
      </c>
      <c r="AG38" s="37"/>
    </row>
    <row r="39" spans="1:33" ht="12.7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 t="s">
        <v>303</v>
      </c>
      <c r="Y39" s="39" t="s">
        <v>244</v>
      </c>
      <c r="Z39" s="37"/>
      <c r="AA39" s="37"/>
      <c r="AB39" s="37"/>
      <c r="AC39" s="37"/>
      <c r="AD39" s="37"/>
      <c r="AE39" s="37"/>
      <c r="AF39" s="37">
        <v>39</v>
      </c>
      <c r="AG39" s="37"/>
    </row>
    <row r="40" spans="1:33" ht="12.7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 t="s">
        <v>304</v>
      </c>
      <c r="Y40" s="39" t="s">
        <v>244</v>
      </c>
      <c r="Z40" s="37"/>
      <c r="AA40" s="37"/>
      <c r="AB40" s="37"/>
      <c r="AC40" s="37"/>
      <c r="AD40" s="37"/>
      <c r="AE40" s="37"/>
      <c r="AF40" s="37">
        <v>40</v>
      </c>
      <c r="AG40" s="37"/>
    </row>
    <row r="41" spans="1:33" ht="12.7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8" t="s">
        <v>305</v>
      </c>
      <c r="Y41" s="39" t="s">
        <v>244</v>
      </c>
      <c r="Z41" s="37"/>
      <c r="AA41" s="37"/>
      <c r="AB41" s="37"/>
      <c r="AC41" s="37"/>
      <c r="AD41" s="37"/>
      <c r="AE41" s="37"/>
      <c r="AF41" s="37">
        <v>41</v>
      </c>
      <c r="AG41" s="37"/>
    </row>
    <row r="42" spans="1:33" ht="12.7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 t="s">
        <v>306</v>
      </c>
      <c r="Y42" s="39" t="s">
        <v>244</v>
      </c>
      <c r="Z42" s="37"/>
      <c r="AA42" s="37"/>
      <c r="AB42" s="37"/>
      <c r="AC42" s="37"/>
      <c r="AD42" s="37"/>
      <c r="AE42" s="37"/>
      <c r="AF42" s="37">
        <v>42</v>
      </c>
      <c r="AG42" s="37"/>
    </row>
    <row r="43" spans="1:33" ht="12.7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8" t="s">
        <v>307</v>
      </c>
      <c r="Y43" s="39" t="s">
        <v>244</v>
      </c>
      <c r="Z43" s="37"/>
      <c r="AA43" s="37"/>
      <c r="AB43" s="37"/>
      <c r="AC43" s="37"/>
      <c r="AD43" s="37"/>
      <c r="AE43" s="37"/>
      <c r="AF43" s="37">
        <v>43</v>
      </c>
      <c r="AG43" s="37"/>
    </row>
    <row r="44" spans="1:33" ht="12.7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8" t="s">
        <v>308</v>
      </c>
      <c r="Y44" s="39" t="s">
        <v>244</v>
      </c>
      <c r="Z44" s="37"/>
      <c r="AA44" s="37"/>
      <c r="AB44" s="37"/>
      <c r="AC44" s="37"/>
      <c r="AD44" s="37"/>
      <c r="AE44" s="37"/>
      <c r="AF44" s="37">
        <v>44</v>
      </c>
      <c r="AG44" s="37"/>
    </row>
    <row r="45" spans="1:33" ht="12.7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 t="s">
        <v>309</v>
      </c>
      <c r="Y45" s="39" t="s">
        <v>244</v>
      </c>
      <c r="Z45" s="37"/>
      <c r="AA45" s="37"/>
      <c r="AB45" s="37"/>
      <c r="AC45" s="37"/>
      <c r="AD45" s="37"/>
      <c r="AE45" s="37"/>
      <c r="AF45" s="37">
        <v>45</v>
      </c>
      <c r="AG45" s="37"/>
    </row>
    <row r="46" spans="1:33" ht="12.7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8" t="s">
        <v>310</v>
      </c>
      <c r="Y46" s="39" t="s">
        <v>244</v>
      </c>
      <c r="Z46" s="37"/>
      <c r="AA46" s="37"/>
      <c r="AB46" s="37"/>
      <c r="AC46" s="37"/>
      <c r="AD46" s="37"/>
      <c r="AE46" s="37"/>
      <c r="AF46" s="37">
        <v>46</v>
      </c>
      <c r="AG46" s="37"/>
    </row>
    <row r="47" spans="1:33" ht="12.7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8" t="s">
        <v>311</v>
      </c>
      <c r="Y47" s="39" t="s">
        <v>244</v>
      </c>
      <c r="Z47" s="37"/>
      <c r="AA47" s="37"/>
      <c r="AB47" s="37"/>
      <c r="AC47" s="37"/>
      <c r="AD47" s="37"/>
      <c r="AE47" s="37"/>
      <c r="AF47" s="37">
        <v>47</v>
      </c>
      <c r="AG47" s="37"/>
    </row>
    <row r="48" spans="1:33" ht="12.7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8" t="s">
        <v>312</v>
      </c>
      <c r="Y48" s="39" t="s">
        <v>244</v>
      </c>
      <c r="Z48" s="37"/>
      <c r="AA48" s="37"/>
      <c r="AB48" s="37"/>
      <c r="AC48" s="37"/>
      <c r="AD48" s="37"/>
      <c r="AE48" s="37"/>
      <c r="AF48" s="37">
        <v>48</v>
      </c>
      <c r="AG48" s="37"/>
    </row>
    <row r="49" spans="1:33" ht="12.7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 t="s">
        <v>313</v>
      </c>
      <c r="Y49" s="39" t="s">
        <v>244</v>
      </c>
      <c r="Z49" s="37"/>
      <c r="AA49" s="37"/>
      <c r="AB49" s="37"/>
      <c r="AC49" s="37"/>
      <c r="AD49" s="37"/>
      <c r="AE49" s="37"/>
      <c r="AF49" s="37">
        <v>49</v>
      </c>
      <c r="AG49" s="37"/>
    </row>
    <row r="50" spans="1:33" ht="12.7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8" t="s">
        <v>314</v>
      </c>
      <c r="Y50" s="39" t="s">
        <v>244</v>
      </c>
      <c r="Z50" s="37"/>
      <c r="AA50" s="37"/>
      <c r="AB50" s="37"/>
      <c r="AC50" s="37"/>
      <c r="AD50" s="37"/>
      <c r="AE50" s="37"/>
      <c r="AF50" s="37">
        <v>50</v>
      </c>
      <c r="AG50" s="37"/>
    </row>
    <row r="51" spans="1:33" ht="12.7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</row>
    <row r="52" spans="1:33" ht="12.7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</row>
    <row r="53" spans="1:33" ht="12.7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>
        <v>1</v>
      </c>
      <c r="V53" s="37" t="s">
        <v>7</v>
      </c>
      <c r="W53" s="37"/>
      <c r="X53" s="39"/>
      <c r="Y53" s="37"/>
      <c r="Z53" s="37"/>
      <c r="AA53" s="37"/>
      <c r="AB53" s="37"/>
      <c r="AC53" s="37"/>
      <c r="AD53" s="37"/>
      <c r="AE53" s="37"/>
      <c r="AF53" s="37"/>
      <c r="AG53" s="37"/>
    </row>
    <row r="54" spans="1:33" ht="12.7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 t="s">
        <v>9</v>
      </c>
      <c r="W54" s="37"/>
      <c r="X54" s="39" t="s">
        <v>10</v>
      </c>
      <c r="Y54" s="37"/>
      <c r="Z54" s="37"/>
      <c r="AA54" s="37"/>
      <c r="AB54" s="37"/>
      <c r="AC54" s="37"/>
      <c r="AD54" s="37"/>
      <c r="AE54" s="37"/>
      <c r="AF54" s="37"/>
      <c r="AG54" s="37"/>
    </row>
    <row r="55" spans="1:33" ht="12.7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 t="s">
        <v>11</v>
      </c>
      <c r="W55" s="37"/>
      <c r="X55" s="39" t="s">
        <v>12</v>
      </c>
      <c r="Y55" s="37"/>
      <c r="Z55" s="37"/>
      <c r="AA55" s="37"/>
      <c r="AB55" s="37"/>
      <c r="AC55" s="37"/>
      <c r="AD55" s="37"/>
      <c r="AE55" s="37"/>
      <c r="AF55" s="37"/>
      <c r="AG55" s="37"/>
    </row>
    <row r="56" spans="1:33" ht="12.7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 t="s">
        <v>13</v>
      </c>
      <c r="W56" s="37"/>
      <c r="X56" s="39" t="s">
        <v>14</v>
      </c>
      <c r="Y56" s="37"/>
      <c r="Z56" s="37"/>
      <c r="AA56" s="37"/>
      <c r="AB56" s="37"/>
      <c r="AC56" s="37"/>
      <c r="AD56" s="37"/>
      <c r="AE56" s="37"/>
      <c r="AF56" s="37"/>
      <c r="AG56" s="37"/>
    </row>
    <row r="57" spans="1:33" ht="12.7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 t="s">
        <v>15</v>
      </c>
      <c r="W57" s="37"/>
      <c r="X57" s="39">
        <v>787754</v>
      </c>
      <c r="Y57" s="37"/>
      <c r="Z57" s="37"/>
      <c r="AA57" s="37"/>
      <c r="AB57" s="37"/>
      <c r="AC57" s="37"/>
      <c r="AD57" s="37"/>
      <c r="AE57" s="37"/>
      <c r="AF57" s="37"/>
      <c r="AG57" s="37"/>
    </row>
    <row r="58" spans="1:33" ht="12.7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 t="s">
        <v>16</v>
      </c>
      <c r="W58" s="37"/>
      <c r="X58" s="39"/>
      <c r="Y58" s="37"/>
      <c r="Z58" s="37"/>
      <c r="AA58" s="37"/>
      <c r="AB58" s="37"/>
      <c r="AC58" s="37"/>
      <c r="AD58" s="37"/>
      <c r="AE58" s="37"/>
      <c r="AF58" s="37"/>
      <c r="AG58" s="37"/>
    </row>
    <row r="59" spans="1:33" ht="12.7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 t="s">
        <v>17</v>
      </c>
      <c r="W59" s="37"/>
      <c r="X59" s="39"/>
      <c r="Y59" s="37"/>
      <c r="Z59" s="37"/>
      <c r="AA59" s="37"/>
      <c r="AB59" s="37"/>
      <c r="AC59" s="37"/>
      <c r="AD59" s="37"/>
      <c r="AE59" s="37"/>
      <c r="AF59" s="37"/>
      <c r="AG59" s="37"/>
    </row>
    <row r="60" spans="1:33" ht="12.7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 t="s">
        <v>18</v>
      </c>
      <c r="W60" s="37"/>
      <c r="X60" s="39"/>
      <c r="Y60" s="37"/>
      <c r="Z60" s="37"/>
      <c r="AA60" s="37"/>
      <c r="AB60" s="37"/>
      <c r="AC60" s="37"/>
      <c r="AD60" s="37"/>
      <c r="AE60" s="37"/>
      <c r="AF60" s="37"/>
      <c r="AG60" s="37"/>
    </row>
    <row r="61" spans="1:33" ht="12.75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 t="s">
        <v>19</v>
      </c>
      <c r="W61" s="37"/>
      <c r="X61" s="39"/>
      <c r="Y61" s="37"/>
      <c r="Z61" s="37"/>
      <c r="AA61" s="37"/>
      <c r="AB61" s="37"/>
      <c r="AC61" s="37"/>
      <c r="AD61" s="37"/>
      <c r="AE61" s="37"/>
      <c r="AF61" s="37"/>
      <c r="AG61" s="37"/>
    </row>
    <row r="62" spans="1:33" ht="12.7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 t="s">
        <v>20</v>
      </c>
      <c r="W62" s="37"/>
      <c r="X62" s="39"/>
      <c r="Y62" s="37"/>
      <c r="Z62" s="37"/>
      <c r="AA62" s="37"/>
      <c r="AB62" s="37"/>
      <c r="AC62" s="37"/>
      <c r="AD62" s="37"/>
      <c r="AE62" s="37"/>
      <c r="AF62" s="37"/>
      <c r="AG62" s="37"/>
    </row>
    <row r="63" spans="1:33" ht="12.75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 t="s">
        <v>21</v>
      </c>
      <c r="W63" s="37"/>
      <c r="X63" s="39"/>
      <c r="Y63" s="37"/>
      <c r="Z63" s="37"/>
      <c r="AA63" s="37"/>
      <c r="AB63" s="37"/>
      <c r="AC63" s="37"/>
      <c r="AD63" s="37"/>
      <c r="AE63" s="37"/>
      <c r="AF63" s="37"/>
      <c r="AG63" s="37"/>
    </row>
    <row r="64" spans="1:33" ht="12.75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 t="s">
        <v>22</v>
      </c>
      <c r="W64" s="37"/>
      <c r="X64" s="39"/>
      <c r="Y64" s="37"/>
      <c r="Z64" s="37"/>
      <c r="AA64" s="37"/>
      <c r="AB64" s="37"/>
      <c r="AC64" s="37"/>
      <c r="AD64" s="37"/>
      <c r="AE64" s="37"/>
      <c r="AF64" s="37"/>
      <c r="AG64" s="37"/>
    </row>
    <row r="65" spans="1:33" ht="12.75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 t="s">
        <v>23</v>
      </c>
      <c r="W65" s="37"/>
      <c r="X65" s="39"/>
      <c r="Y65" s="37"/>
      <c r="Z65" s="37"/>
      <c r="AA65" s="37"/>
      <c r="AB65" s="37"/>
      <c r="AC65" s="37"/>
      <c r="AD65" s="37"/>
      <c r="AE65" s="37"/>
      <c r="AF65" s="37"/>
      <c r="AG65" s="37"/>
    </row>
    <row r="66" spans="1:33" ht="12.75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 t="s">
        <v>24</v>
      </c>
      <c r="W66" s="37"/>
      <c r="X66" s="39" t="s">
        <v>25</v>
      </c>
      <c r="Y66" s="37"/>
      <c r="Z66" s="37"/>
      <c r="AA66" s="37"/>
      <c r="AB66" s="37"/>
      <c r="AC66" s="37"/>
      <c r="AD66" s="37"/>
      <c r="AE66" s="37"/>
      <c r="AF66" s="37"/>
      <c r="AG66" s="37"/>
    </row>
    <row r="67" spans="1:33" ht="12.75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 t="s">
        <v>26</v>
      </c>
      <c r="W67" s="37"/>
      <c r="X67" s="39" t="s">
        <v>27</v>
      </c>
      <c r="Y67" s="37"/>
      <c r="Z67" s="37"/>
      <c r="AA67" s="37"/>
      <c r="AB67" s="37"/>
      <c r="AC67" s="37"/>
      <c r="AD67" s="37"/>
      <c r="AE67" s="37"/>
      <c r="AF67" s="37"/>
      <c r="AG67" s="37"/>
    </row>
    <row r="68" spans="1:33" ht="12.75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 t="s">
        <v>28</v>
      </c>
      <c r="W68" s="37"/>
      <c r="X68" s="39" t="s">
        <v>29</v>
      </c>
      <c r="Y68" s="37"/>
      <c r="Z68" s="37"/>
      <c r="AA68" s="37"/>
      <c r="AB68" s="37"/>
      <c r="AC68" s="37"/>
      <c r="AD68" s="37"/>
      <c r="AE68" s="37"/>
      <c r="AF68" s="37"/>
      <c r="AG68" s="37"/>
    </row>
    <row r="69" spans="1:33" ht="12.75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 t="s">
        <v>30</v>
      </c>
      <c r="W69" s="37"/>
      <c r="X69" s="39">
        <v>244129</v>
      </c>
      <c r="Y69" s="37"/>
      <c r="Z69" s="37"/>
      <c r="AA69" s="37"/>
      <c r="AB69" s="37"/>
      <c r="AC69" s="37"/>
      <c r="AD69" s="37"/>
      <c r="AE69" s="37"/>
      <c r="AF69" s="37"/>
      <c r="AG69" s="37"/>
    </row>
    <row r="70" spans="1:33" ht="12.75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 t="s">
        <v>31</v>
      </c>
      <c r="W70" s="37"/>
      <c r="X70" s="39"/>
      <c r="Y70" s="37"/>
      <c r="Z70" s="37"/>
      <c r="AA70" s="37"/>
      <c r="AB70" s="37"/>
      <c r="AC70" s="37"/>
      <c r="AD70" s="37"/>
      <c r="AE70" s="37"/>
      <c r="AF70" s="37"/>
      <c r="AG70" s="37"/>
    </row>
    <row r="71" spans="1:33" ht="12.75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 t="s">
        <v>32</v>
      </c>
      <c r="W71" s="37"/>
      <c r="X71" s="39"/>
      <c r="Y71" s="37"/>
      <c r="Z71" s="37"/>
      <c r="AA71" s="37"/>
      <c r="AB71" s="37"/>
      <c r="AC71" s="37"/>
      <c r="AD71" s="37"/>
      <c r="AE71" s="37"/>
      <c r="AF71" s="37"/>
      <c r="AG71" s="37"/>
    </row>
    <row r="72" spans="1:33" ht="12.75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 t="s">
        <v>33</v>
      </c>
      <c r="W72" s="37"/>
      <c r="X72" s="39"/>
      <c r="Y72" s="37"/>
      <c r="Z72" s="37"/>
      <c r="AA72" s="37"/>
      <c r="AB72" s="37"/>
      <c r="AC72" s="37"/>
      <c r="AD72" s="37"/>
      <c r="AE72" s="37"/>
      <c r="AF72" s="37"/>
      <c r="AG72" s="37"/>
    </row>
    <row r="73" spans="1:33" ht="12.75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 t="s">
        <v>34</v>
      </c>
      <c r="W73" s="37"/>
      <c r="X73" s="39"/>
      <c r="Y73" s="37"/>
      <c r="Z73" s="37"/>
      <c r="AA73" s="37"/>
      <c r="AB73" s="37"/>
      <c r="AC73" s="37"/>
      <c r="AD73" s="37"/>
      <c r="AE73" s="37"/>
      <c r="AF73" s="37"/>
      <c r="AG73" s="37"/>
    </row>
    <row r="74" spans="1:33" ht="12.75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9"/>
      <c r="Y74" s="37"/>
      <c r="Z74" s="37"/>
      <c r="AA74" s="37"/>
      <c r="AB74" s="37"/>
      <c r="AC74" s="37"/>
      <c r="AD74" s="37"/>
      <c r="AE74" s="37"/>
      <c r="AF74" s="37"/>
      <c r="AG74" s="37"/>
    </row>
    <row r="75" spans="1:33" ht="12.75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>
        <v>2</v>
      </c>
      <c r="V75" s="37" t="s">
        <v>7</v>
      </c>
      <c r="W75" s="37"/>
      <c r="X75" s="39"/>
      <c r="Y75" s="37"/>
      <c r="Z75" s="37"/>
      <c r="AA75" s="37"/>
      <c r="AB75" s="37"/>
      <c r="AC75" s="37"/>
      <c r="AD75" s="37"/>
      <c r="AE75" s="37"/>
      <c r="AF75" s="37"/>
      <c r="AG75" s="37"/>
    </row>
    <row r="76" spans="1:33" ht="12.75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 t="s">
        <v>9</v>
      </c>
      <c r="W76" s="37"/>
      <c r="X76" s="39" t="s">
        <v>35</v>
      </c>
      <c r="Y76" s="37"/>
      <c r="Z76" s="37"/>
      <c r="AA76" s="37"/>
      <c r="AB76" s="37"/>
      <c r="AC76" s="37"/>
      <c r="AD76" s="37"/>
      <c r="AE76" s="37"/>
      <c r="AF76" s="37"/>
      <c r="AG76" s="37"/>
    </row>
    <row r="77" spans="1:33" ht="12.75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 t="s">
        <v>11</v>
      </c>
      <c r="W77" s="37"/>
      <c r="X77" s="39" t="s">
        <v>36</v>
      </c>
      <c r="Y77" s="37"/>
      <c r="Z77" s="37"/>
      <c r="AA77" s="37"/>
      <c r="AB77" s="37"/>
      <c r="AC77" s="37"/>
      <c r="AD77" s="37"/>
      <c r="AE77" s="37"/>
      <c r="AF77" s="37"/>
      <c r="AG77" s="37"/>
    </row>
    <row r="78" spans="1:33" ht="12.75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 t="s">
        <v>13</v>
      </c>
      <c r="W78" s="37"/>
      <c r="X78" s="39" t="s">
        <v>37</v>
      </c>
      <c r="Y78" s="37"/>
      <c r="Z78" s="37"/>
      <c r="AA78" s="37"/>
      <c r="AB78" s="37"/>
      <c r="AC78" s="37"/>
      <c r="AD78" s="37"/>
      <c r="AE78" s="37"/>
      <c r="AF78" s="37"/>
      <c r="AG78" s="37"/>
    </row>
    <row r="79" spans="1:33" ht="12.75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 t="s">
        <v>15</v>
      </c>
      <c r="W79" s="37"/>
      <c r="X79" s="39">
        <v>912432</v>
      </c>
      <c r="Y79" s="37"/>
      <c r="Z79" s="37"/>
      <c r="AA79" s="37"/>
      <c r="AB79" s="37"/>
      <c r="AC79" s="37"/>
      <c r="AD79" s="37"/>
      <c r="AE79" s="37"/>
      <c r="AF79" s="37"/>
      <c r="AG79" s="37"/>
    </row>
    <row r="80" spans="1:33" ht="12.75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 t="s">
        <v>16</v>
      </c>
      <c r="W80" s="37"/>
      <c r="X80" s="39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2.75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 t="s">
        <v>17</v>
      </c>
      <c r="W81" s="37"/>
      <c r="X81" s="39"/>
      <c r="Y81" s="37"/>
      <c r="Z81" s="37"/>
      <c r="AA81" s="37"/>
      <c r="AB81" s="37"/>
      <c r="AC81" s="37"/>
      <c r="AD81" s="37"/>
      <c r="AE81" s="37"/>
      <c r="AF81" s="37"/>
      <c r="AG81" s="37"/>
    </row>
    <row r="82" spans="1:33" ht="12.75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 t="s">
        <v>18</v>
      </c>
      <c r="W82" s="37"/>
      <c r="X82" s="39"/>
      <c r="Y82" s="37"/>
      <c r="Z82" s="37"/>
      <c r="AA82" s="37"/>
      <c r="AB82" s="37"/>
      <c r="AC82" s="37"/>
      <c r="AD82" s="37"/>
      <c r="AE82" s="37"/>
      <c r="AF82" s="37"/>
      <c r="AG82" s="37"/>
    </row>
    <row r="83" spans="1:33" ht="12.75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 t="s">
        <v>19</v>
      </c>
      <c r="W83" s="37"/>
      <c r="X83" s="39"/>
      <c r="Y83" s="37"/>
      <c r="Z83" s="37"/>
      <c r="AA83" s="37"/>
      <c r="AB83" s="37"/>
      <c r="AC83" s="37"/>
      <c r="AD83" s="37"/>
      <c r="AE83" s="37"/>
      <c r="AF83" s="37"/>
      <c r="AG83" s="37"/>
    </row>
    <row r="84" spans="1:33" ht="12.75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 t="s">
        <v>20</v>
      </c>
      <c r="W84" s="37"/>
      <c r="X84" s="39"/>
      <c r="Y84" s="37"/>
      <c r="Z84" s="37"/>
      <c r="AA84" s="37"/>
      <c r="AB84" s="37"/>
      <c r="AC84" s="37"/>
      <c r="AD84" s="37"/>
      <c r="AE84" s="37"/>
      <c r="AF84" s="37"/>
      <c r="AG84" s="37"/>
    </row>
    <row r="85" spans="1:33" ht="12.75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 t="s">
        <v>21</v>
      </c>
      <c r="W85" s="37"/>
      <c r="X85" s="39"/>
      <c r="Y85" s="37"/>
      <c r="Z85" s="37"/>
      <c r="AA85" s="37"/>
      <c r="AB85" s="37"/>
      <c r="AC85" s="37"/>
      <c r="AD85" s="37"/>
      <c r="AE85" s="37"/>
      <c r="AF85" s="37"/>
      <c r="AG85" s="37"/>
    </row>
    <row r="86" spans="1:33" ht="12.75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 t="s">
        <v>22</v>
      </c>
      <c r="W86" s="37"/>
      <c r="X86" s="39"/>
      <c r="Y86" s="37"/>
      <c r="Z86" s="37"/>
      <c r="AA86" s="37"/>
      <c r="AB86" s="37"/>
      <c r="AC86" s="37"/>
      <c r="AD86" s="37"/>
      <c r="AE86" s="37"/>
      <c r="AF86" s="37"/>
      <c r="AG86" s="37"/>
    </row>
    <row r="87" spans="1:33" ht="12.75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 t="s">
        <v>23</v>
      </c>
      <c r="W87" s="37"/>
      <c r="X87" s="39"/>
      <c r="Y87" s="37"/>
      <c r="Z87" s="37"/>
      <c r="AA87" s="37"/>
      <c r="AB87" s="37"/>
      <c r="AC87" s="37"/>
      <c r="AD87" s="37"/>
      <c r="AE87" s="37"/>
      <c r="AF87" s="37"/>
      <c r="AG87" s="37"/>
    </row>
    <row r="88" spans="1:33" ht="12.75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 t="s">
        <v>24</v>
      </c>
      <c r="W88" s="37"/>
      <c r="X88" s="39" t="s">
        <v>38</v>
      </c>
      <c r="Y88" s="37"/>
      <c r="Z88" s="37"/>
      <c r="AA88" s="37"/>
      <c r="AB88" s="37"/>
      <c r="AC88" s="37"/>
      <c r="AD88" s="37"/>
      <c r="AE88" s="37"/>
      <c r="AF88" s="37"/>
      <c r="AG88" s="37"/>
    </row>
    <row r="89" spans="1:33" ht="12.75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 t="s">
        <v>26</v>
      </c>
      <c r="W89" s="37"/>
      <c r="X89" s="39" t="s">
        <v>39</v>
      </c>
      <c r="Y89" s="37"/>
      <c r="Z89" s="37"/>
      <c r="AA89" s="37"/>
      <c r="AB89" s="37"/>
      <c r="AC89" s="37"/>
      <c r="AD89" s="37"/>
      <c r="AE89" s="37"/>
      <c r="AF89" s="37"/>
      <c r="AG89" s="37"/>
    </row>
    <row r="90" spans="1:33" ht="12.75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 t="s">
        <v>28</v>
      </c>
      <c r="W90" s="37"/>
      <c r="X90" s="39" t="s">
        <v>40</v>
      </c>
      <c r="Y90" s="37"/>
      <c r="Z90" s="37"/>
      <c r="AA90" s="37"/>
      <c r="AB90" s="37"/>
      <c r="AC90" s="37"/>
      <c r="AD90" s="37"/>
      <c r="AE90" s="37"/>
      <c r="AF90" s="37"/>
      <c r="AG90" s="37"/>
    </row>
    <row r="91" spans="1:33" ht="12.75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 t="s">
        <v>30</v>
      </c>
      <c r="W91" s="37"/>
      <c r="X91" s="39">
        <v>220543</v>
      </c>
      <c r="Y91" s="37"/>
      <c r="Z91" s="37"/>
      <c r="AA91" s="37"/>
      <c r="AB91" s="37"/>
      <c r="AC91" s="37"/>
      <c r="AD91" s="37"/>
      <c r="AE91" s="37"/>
      <c r="AF91" s="37"/>
      <c r="AG91" s="37"/>
    </row>
    <row r="92" spans="1:33" ht="12.75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 t="s">
        <v>31</v>
      </c>
      <c r="W92" s="37"/>
      <c r="X92" s="39"/>
      <c r="Y92" s="37"/>
      <c r="Z92" s="37"/>
      <c r="AA92" s="37"/>
      <c r="AB92" s="37"/>
      <c r="AC92" s="37"/>
      <c r="AD92" s="37"/>
      <c r="AE92" s="37"/>
      <c r="AF92" s="37"/>
      <c r="AG92" s="37"/>
    </row>
    <row r="93" spans="1:33" ht="12.75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 t="s">
        <v>32</v>
      </c>
      <c r="W93" s="37"/>
      <c r="X93" s="39"/>
      <c r="Y93" s="37"/>
      <c r="Z93" s="37"/>
      <c r="AA93" s="37"/>
      <c r="AB93" s="37"/>
      <c r="AC93" s="37"/>
      <c r="AD93" s="37"/>
      <c r="AE93" s="37"/>
      <c r="AF93" s="37"/>
      <c r="AG93" s="37"/>
    </row>
    <row r="94" spans="1:33" ht="12.75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 t="s">
        <v>33</v>
      </c>
      <c r="W94" s="37"/>
      <c r="X94" s="39"/>
      <c r="Y94" s="37"/>
      <c r="Z94" s="37"/>
      <c r="AA94" s="37"/>
      <c r="AB94" s="37"/>
      <c r="AC94" s="37"/>
      <c r="AD94" s="37"/>
      <c r="AE94" s="37"/>
      <c r="AF94" s="37"/>
      <c r="AG94" s="37"/>
    </row>
    <row r="95" spans="1:33" ht="12.75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 t="s">
        <v>34</v>
      </c>
      <c r="W95" s="37"/>
      <c r="X95" s="39"/>
      <c r="Y95" s="37"/>
      <c r="Z95" s="37"/>
      <c r="AA95" s="37"/>
      <c r="AB95" s="37"/>
      <c r="AC95" s="37"/>
      <c r="AD95" s="37"/>
      <c r="AE95" s="37"/>
      <c r="AF95" s="37"/>
      <c r="AG95" s="37"/>
    </row>
    <row r="96" spans="1:33" ht="12.75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9"/>
      <c r="Y96" s="37"/>
      <c r="Z96" s="37"/>
      <c r="AA96" s="37"/>
      <c r="AB96" s="37"/>
      <c r="AC96" s="37"/>
      <c r="AD96" s="37"/>
      <c r="AE96" s="37"/>
      <c r="AF96" s="37"/>
      <c r="AG96" s="37"/>
    </row>
    <row r="97" spans="1:33" ht="12.75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>
        <v>3</v>
      </c>
      <c r="V97" s="37" t="s">
        <v>7</v>
      </c>
      <c r="W97" s="37"/>
      <c r="X97" s="39"/>
      <c r="Y97" s="37"/>
      <c r="Z97" s="37"/>
      <c r="AA97" s="37"/>
      <c r="AB97" s="37"/>
      <c r="AC97" s="37"/>
      <c r="AD97" s="37"/>
      <c r="AE97" s="37"/>
      <c r="AF97" s="37"/>
      <c r="AG97" s="37"/>
    </row>
    <row r="98" spans="1:33" ht="12.75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 t="s">
        <v>9</v>
      </c>
      <c r="W98" s="37"/>
      <c r="X98" s="39" t="s">
        <v>41</v>
      </c>
      <c r="Y98" s="37"/>
      <c r="Z98" s="37"/>
      <c r="AA98" s="37"/>
      <c r="AB98" s="37"/>
      <c r="AC98" s="37"/>
      <c r="AD98" s="37"/>
      <c r="AE98" s="37"/>
      <c r="AF98" s="37"/>
      <c r="AG98" s="37"/>
    </row>
    <row r="99" spans="1:33" ht="12.75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 t="s">
        <v>11</v>
      </c>
      <c r="W99" s="37"/>
      <c r="X99" s="39" t="s">
        <v>42</v>
      </c>
      <c r="Y99" s="37"/>
      <c r="Z99" s="37"/>
      <c r="AA99" s="37"/>
      <c r="AB99" s="37"/>
      <c r="AC99" s="37"/>
      <c r="AD99" s="37"/>
      <c r="AE99" s="37"/>
      <c r="AF99" s="37"/>
      <c r="AG99" s="37"/>
    </row>
    <row r="100" spans="1:33" ht="12.75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 t="s">
        <v>13</v>
      </c>
      <c r="W100" s="37"/>
      <c r="X100" s="39" t="s">
        <v>43</v>
      </c>
      <c r="Y100" s="37"/>
      <c r="Z100" s="37"/>
      <c r="AA100" s="37"/>
      <c r="AB100" s="37"/>
      <c r="AC100" s="37"/>
      <c r="AD100" s="37"/>
      <c r="AE100" s="37"/>
      <c r="AF100" s="37"/>
      <c r="AG100" s="37"/>
    </row>
    <row r="101" spans="1:33" ht="12.75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 t="s">
        <v>15</v>
      </c>
      <c r="W101" s="37"/>
      <c r="X101" s="39">
        <v>651421</v>
      </c>
      <c r="Y101" s="37"/>
      <c r="Z101" s="37"/>
      <c r="AA101" s="37"/>
      <c r="AB101" s="37"/>
      <c r="AC101" s="37"/>
      <c r="AD101" s="37"/>
      <c r="AE101" s="37"/>
      <c r="AF101" s="37"/>
      <c r="AG101" s="37"/>
    </row>
    <row r="102" spans="1:33" ht="12.75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 t="s">
        <v>16</v>
      </c>
      <c r="W102" s="37"/>
      <c r="X102" s="39"/>
      <c r="Y102" s="37"/>
      <c r="Z102" s="37"/>
      <c r="AA102" s="37"/>
      <c r="AB102" s="37"/>
      <c r="AC102" s="37"/>
      <c r="AD102" s="37"/>
      <c r="AE102" s="37"/>
      <c r="AF102" s="37"/>
      <c r="AG102" s="37"/>
    </row>
    <row r="103" spans="1:33" ht="12.75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 t="s">
        <v>17</v>
      </c>
      <c r="W103" s="37"/>
      <c r="X103" s="39"/>
      <c r="Y103" s="37"/>
      <c r="Z103" s="37"/>
      <c r="AA103" s="37"/>
      <c r="AB103" s="37"/>
      <c r="AC103" s="37"/>
      <c r="AD103" s="37"/>
      <c r="AE103" s="37"/>
      <c r="AF103" s="37"/>
      <c r="AG103" s="37"/>
    </row>
    <row r="104" spans="1:33" ht="12.75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 t="s">
        <v>18</v>
      </c>
      <c r="W104" s="37"/>
      <c r="X104" s="39"/>
      <c r="Y104" s="37"/>
      <c r="Z104" s="37"/>
      <c r="AA104" s="37"/>
      <c r="AB104" s="37"/>
      <c r="AC104" s="37"/>
      <c r="AD104" s="37"/>
      <c r="AE104" s="37"/>
      <c r="AF104" s="37"/>
      <c r="AG104" s="37"/>
    </row>
    <row r="105" spans="1:33" ht="12.75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 t="s">
        <v>19</v>
      </c>
      <c r="W105" s="37"/>
      <c r="X105" s="39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spans="1:33" ht="12.75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 t="s">
        <v>20</v>
      </c>
      <c r="W106" s="37"/>
      <c r="X106" s="39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spans="1:33" ht="12.75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 t="s">
        <v>21</v>
      </c>
      <c r="W107" s="37"/>
      <c r="X107" s="39"/>
      <c r="Y107" s="37"/>
      <c r="Z107" s="37"/>
      <c r="AA107" s="37"/>
      <c r="AB107" s="37"/>
      <c r="AC107" s="37"/>
      <c r="AD107" s="37"/>
      <c r="AE107" s="37"/>
      <c r="AF107" s="37"/>
      <c r="AG107" s="37"/>
    </row>
    <row r="108" spans="1:33" ht="12.75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 t="s">
        <v>22</v>
      </c>
      <c r="W108" s="37"/>
      <c r="X108" s="39"/>
      <c r="Y108" s="37"/>
      <c r="Z108" s="37"/>
      <c r="AA108" s="37"/>
      <c r="AB108" s="37"/>
      <c r="AC108" s="37"/>
      <c r="AD108" s="37"/>
      <c r="AE108" s="37"/>
      <c r="AF108" s="37"/>
      <c r="AG108" s="37"/>
    </row>
    <row r="109" spans="1:33" ht="12.75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 t="s">
        <v>23</v>
      </c>
      <c r="W109" s="37"/>
      <c r="X109" s="39"/>
      <c r="Y109" s="37"/>
      <c r="Z109" s="37"/>
      <c r="AA109" s="37"/>
      <c r="AB109" s="37"/>
      <c r="AC109" s="37"/>
      <c r="AD109" s="37"/>
      <c r="AE109" s="37"/>
      <c r="AF109" s="37"/>
      <c r="AG109" s="37"/>
    </row>
    <row r="110" spans="1:33" ht="12.75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 t="s">
        <v>24</v>
      </c>
      <c r="W110" s="37"/>
      <c r="X110" s="39" t="s">
        <v>44</v>
      </c>
      <c r="Y110" s="37"/>
      <c r="Z110" s="37"/>
      <c r="AA110" s="37"/>
      <c r="AB110" s="37"/>
      <c r="AC110" s="37"/>
      <c r="AD110" s="37"/>
      <c r="AE110" s="37"/>
      <c r="AF110" s="37"/>
      <c r="AG110" s="37"/>
    </row>
    <row r="111" spans="1:33" ht="12.75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 t="s">
        <v>26</v>
      </c>
      <c r="W111" s="37"/>
      <c r="X111" s="39" t="s">
        <v>45</v>
      </c>
      <c r="Y111" s="37"/>
      <c r="Z111" s="37"/>
      <c r="AA111" s="37"/>
      <c r="AB111" s="37"/>
      <c r="AC111" s="37"/>
      <c r="AD111" s="37"/>
      <c r="AE111" s="37"/>
      <c r="AF111" s="37"/>
      <c r="AG111" s="37"/>
    </row>
    <row r="112" spans="1:33" ht="12.75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 t="s">
        <v>28</v>
      </c>
      <c r="W112" s="37"/>
      <c r="X112" s="39" t="s">
        <v>46</v>
      </c>
      <c r="Y112" s="37"/>
      <c r="Z112" s="37"/>
      <c r="AA112" s="37"/>
      <c r="AB112" s="37"/>
      <c r="AC112" s="37"/>
      <c r="AD112" s="37"/>
      <c r="AE112" s="37"/>
      <c r="AF112" s="37"/>
      <c r="AG112" s="37"/>
    </row>
    <row r="113" spans="1:33" ht="12.75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 t="s">
        <v>30</v>
      </c>
      <c r="W113" s="37"/>
      <c r="X113" s="39">
        <v>315280</v>
      </c>
      <c r="Y113" s="37"/>
      <c r="Z113" s="37"/>
      <c r="AA113" s="37"/>
      <c r="AB113" s="37"/>
      <c r="AC113" s="37"/>
      <c r="AD113" s="37"/>
      <c r="AE113" s="37"/>
      <c r="AF113" s="37"/>
      <c r="AG113" s="37"/>
    </row>
    <row r="114" spans="1:33" ht="12.75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 t="s">
        <v>31</v>
      </c>
      <c r="W114" s="37"/>
      <c r="X114" s="39"/>
      <c r="Y114" s="37"/>
      <c r="Z114" s="37"/>
      <c r="AA114" s="37"/>
      <c r="AB114" s="37"/>
      <c r="AC114" s="37"/>
      <c r="AD114" s="37"/>
      <c r="AE114" s="37"/>
      <c r="AF114" s="37"/>
      <c r="AG114" s="37"/>
    </row>
    <row r="115" spans="1:33" ht="12.75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 t="s">
        <v>32</v>
      </c>
      <c r="W115" s="37"/>
      <c r="X115" s="39"/>
      <c r="Y115" s="37"/>
      <c r="Z115" s="37"/>
      <c r="AA115" s="37"/>
      <c r="AB115" s="37"/>
      <c r="AC115" s="37"/>
      <c r="AD115" s="37"/>
      <c r="AE115" s="37"/>
      <c r="AF115" s="37"/>
      <c r="AG115" s="37"/>
    </row>
    <row r="116" spans="1:33" ht="12.75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 t="s">
        <v>33</v>
      </c>
      <c r="W116" s="37"/>
      <c r="X116" s="39"/>
      <c r="Y116" s="37"/>
      <c r="Z116" s="37"/>
      <c r="AA116" s="37"/>
      <c r="AB116" s="37"/>
      <c r="AC116" s="37"/>
      <c r="AD116" s="37"/>
      <c r="AE116" s="37"/>
      <c r="AF116" s="37"/>
      <c r="AG116" s="37"/>
    </row>
    <row r="117" spans="1:33" ht="12.75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 t="s">
        <v>34</v>
      </c>
      <c r="W117" s="37"/>
      <c r="X117" s="39"/>
      <c r="Y117" s="37"/>
      <c r="Z117" s="37"/>
      <c r="AA117" s="37"/>
      <c r="AB117" s="37"/>
      <c r="AC117" s="37"/>
      <c r="AD117" s="37"/>
      <c r="AE117" s="37"/>
      <c r="AF117" s="37"/>
      <c r="AG117" s="37"/>
    </row>
    <row r="118" spans="1:33" ht="12.75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9"/>
      <c r="Y118" s="37"/>
      <c r="Z118" s="37"/>
      <c r="AA118" s="37"/>
      <c r="AB118" s="37"/>
      <c r="AC118" s="37"/>
      <c r="AD118" s="37"/>
      <c r="AE118" s="37"/>
      <c r="AF118" s="37"/>
      <c r="AG118" s="37"/>
    </row>
    <row r="119" spans="1:33" ht="12.75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>
        <v>4</v>
      </c>
      <c r="V119" s="37" t="s">
        <v>7</v>
      </c>
      <c r="W119" s="37"/>
      <c r="X119" s="39"/>
      <c r="Y119" s="37"/>
      <c r="Z119" s="37"/>
      <c r="AA119" s="37"/>
      <c r="AB119" s="37"/>
      <c r="AC119" s="37"/>
      <c r="AD119" s="37"/>
      <c r="AE119" s="37"/>
      <c r="AF119" s="37"/>
      <c r="AG119" s="37"/>
    </row>
    <row r="120" spans="1:33" ht="12.75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 t="s">
        <v>9</v>
      </c>
      <c r="W120" s="37"/>
      <c r="X120" s="39" t="s">
        <v>47</v>
      </c>
      <c r="Y120" s="37"/>
      <c r="Z120" s="37"/>
      <c r="AA120" s="37"/>
      <c r="AB120" s="37"/>
      <c r="AC120" s="37"/>
      <c r="AD120" s="37"/>
      <c r="AE120" s="37"/>
      <c r="AF120" s="37"/>
      <c r="AG120" s="37"/>
    </row>
    <row r="121" spans="1:33" ht="12.75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 t="s">
        <v>11</v>
      </c>
      <c r="W121" s="37"/>
      <c r="X121" s="39" t="s">
        <v>48</v>
      </c>
      <c r="Y121" s="37"/>
      <c r="Z121" s="37"/>
      <c r="AA121" s="37"/>
      <c r="AB121" s="37"/>
      <c r="AC121" s="37"/>
      <c r="AD121" s="37"/>
      <c r="AE121" s="37"/>
      <c r="AF121" s="37"/>
      <c r="AG121" s="37"/>
    </row>
    <row r="122" spans="1:33" ht="12.75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 t="s">
        <v>13</v>
      </c>
      <c r="W122" s="37"/>
      <c r="X122" s="39" t="s">
        <v>49</v>
      </c>
      <c r="Y122" s="37"/>
      <c r="Z122" s="37"/>
      <c r="AA122" s="37"/>
      <c r="AB122" s="37"/>
      <c r="AC122" s="37"/>
      <c r="AD122" s="37"/>
      <c r="AE122" s="37"/>
      <c r="AF122" s="37"/>
      <c r="AG122" s="37"/>
    </row>
    <row r="123" spans="1:33" ht="12.75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 t="s">
        <v>15</v>
      </c>
      <c r="W123" s="37"/>
      <c r="X123" s="39">
        <v>634646</v>
      </c>
      <c r="Y123" s="37"/>
      <c r="Z123" s="37"/>
      <c r="AA123" s="37"/>
      <c r="AB123" s="37"/>
      <c r="AC123" s="37"/>
      <c r="AD123" s="37"/>
      <c r="AE123" s="37"/>
      <c r="AF123" s="37"/>
      <c r="AG123" s="37"/>
    </row>
    <row r="124" spans="1:33" ht="12.75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 t="s">
        <v>16</v>
      </c>
      <c r="W124" s="37"/>
      <c r="X124" s="39"/>
      <c r="Y124" s="37"/>
      <c r="Z124" s="37"/>
      <c r="AA124" s="37"/>
      <c r="AB124" s="37"/>
      <c r="AC124" s="37"/>
      <c r="AD124" s="37"/>
      <c r="AE124" s="37"/>
      <c r="AF124" s="37"/>
      <c r="AG124" s="37"/>
    </row>
    <row r="125" spans="1:33" ht="12.75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 t="s">
        <v>17</v>
      </c>
      <c r="W125" s="37"/>
      <c r="X125" s="39"/>
      <c r="Y125" s="37"/>
      <c r="Z125" s="37"/>
      <c r="AA125" s="37"/>
      <c r="AB125" s="37"/>
      <c r="AC125" s="37"/>
      <c r="AD125" s="37"/>
      <c r="AE125" s="37"/>
      <c r="AF125" s="37"/>
      <c r="AG125" s="37"/>
    </row>
    <row r="126" spans="1:33" ht="12.75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 t="s">
        <v>18</v>
      </c>
      <c r="W126" s="37"/>
      <c r="X126" s="39"/>
      <c r="Y126" s="37"/>
      <c r="Z126" s="37"/>
      <c r="AA126" s="37"/>
      <c r="AB126" s="37"/>
      <c r="AC126" s="37"/>
      <c r="AD126" s="37"/>
      <c r="AE126" s="37"/>
      <c r="AF126" s="37"/>
      <c r="AG126" s="37"/>
    </row>
    <row r="127" spans="1:33" ht="12.75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 t="s">
        <v>19</v>
      </c>
      <c r="W127" s="37"/>
      <c r="X127" s="39"/>
      <c r="Y127" s="37"/>
      <c r="Z127" s="37"/>
      <c r="AA127" s="37"/>
      <c r="AB127" s="37"/>
      <c r="AC127" s="37"/>
      <c r="AD127" s="37"/>
      <c r="AE127" s="37"/>
      <c r="AF127" s="37"/>
      <c r="AG127" s="37"/>
    </row>
    <row r="128" spans="1:33" ht="12.75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 t="s">
        <v>20</v>
      </c>
      <c r="W128" s="37"/>
      <c r="X128" s="39"/>
      <c r="Y128" s="37"/>
      <c r="Z128" s="37"/>
      <c r="AA128" s="37"/>
      <c r="AB128" s="37"/>
      <c r="AC128" s="37"/>
      <c r="AD128" s="37"/>
      <c r="AE128" s="37"/>
      <c r="AF128" s="37"/>
      <c r="AG128" s="37"/>
    </row>
    <row r="129" spans="1:33" ht="12.75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 t="s">
        <v>21</v>
      </c>
      <c r="W129" s="37"/>
      <c r="X129" s="39"/>
      <c r="Y129" s="37"/>
      <c r="Z129" s="37"/>
      <c r="AA129" s="37"/>
      <c r="AB129" s="37"/>
      <c r="AC129" s="37"/>
      <c r="AD129" s="37"/>
      <c r="AE129" s="37"/>
      <c r="AF129" s="37"/>
      <c r="AG129" s="37"/>
    </row>
    <row r="130" spans="1:33" ht="12.75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 t="s">
        <v>22</v>
      </c>
      <c r="W130" s="37"/>
      <c r="X130" s="39"/>
      <c r="Y130" s="37"/>
      <c r="Z130" s="37"/>
      <c r="AA130" s="37"/>
      <c r="AB130" s="37"/>
      <c r="AC130" s="37"/>
      <c r="AD130" s="37"/>
      <c r="AE130" s="37"/>
      <c r="AF130" s="37"/>
      <c r="AG130" s="37"/>
    </row>
    <row r="131" spans="1:33" ht="12.75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 t="s">
        <v>23</v>
      </c>
      <c r="W131" s="37"/>
      <c r="X131" s="39"/>
      <c r="Y131" s="37"/>
      <c r="Z131" s="37"/>
      <c r="AA131" s="37"/>
      <c r="AB131" s="37"/>
      <c r="AC131" s="37"/>
      <c r="AD131" s="37"/>
      <c r="AE131" s="37"/>
      <c r="AF131" s="37"/>
      <c r="AG131" s="37"/>
    </row>
    <row r="132" spans="1:33" ht="12.75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 t="s">
        <v>24</v>
      </c>
      <c r="W132" s="37"/>
      <c r="X132" s="39" t="s">
        <v>50</v>
      </c>
      <c r="Y132" s="37"/>
      <c r="Z132" s="37"/>
      <c r="AA132" s="37"/>
      <c r="AB132" s="37"/>
      <c r="AC132" s="37"/>
      <c r="AD132" s="37"/>
      <c r="AE132" s="37"/>
      <c r="AF132" s="37"/>
      <c r="AG132" s="37"/>
    </row>
    <row r="133" spans="1:33" ht="12.75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 t="s">
        <v>26</v>
      </c>
      <c r="W133" s="37"/>
      <c r="X133" s="39" t="s">
        <v>51</v>
      </c>
      <c r="Y133" s="37"/>
      <c r="Z133" s="37"/>
      <c r="AA133" s="37"/>
      <c r="AB133" s="37"/>
      <c r="AC133" s="37"/>
      <c r="AD133" s="37"/>
      <c r="AE133" s="37"/>
      <c r="AF133" s="37"/>
      <c r="AG133" s="37"/>
    </row>
    <row r="134" spans="1:33" ht="12.75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 t="s">
        <v>28</v>
      </c>
      <c r="W134" s="37"/>
      <c r="X134" s="39" t="s">
        <v>52</v>
      </c>
      <c r="Y134" s="37"/>
      <c r="Z134" s="37"/>
      <c r="AA134" s="37"/>
      <c r="AB134" s="37"/>
      <c r="AC134" s="37"/>
      <c r="AD134" s="37"/>
      <c r="AE134" s="37"/>
      <c r="AF134" s="37"/>
      <c r="AG134" s="37"/>
    </row>
    <row r="135" spans="1:33" ht="12.75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 t="s">
        <v>30</v>
      </c>
      <c r="W135" s="37"/>
      <c r="X135" s="39">
        <v>300549</v>
      </c>
      <c r="Y135" s="37"/>
      <c r="Z135" s="37"/>
      <c r="AA135" s="37"/>
      <c r="AB135" s="37"/>
      <c r="AC135" s="37"/>
      <c r="AD135" s="37"/>
      <c r="AE135" s="37"/>
      <c r="AF135" s="37"/>
      <c r="AG135" s="37"/>
    </row>
    <row r="136" spans="1:33" ht="12.75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 t="s">
        <v>31</v>
      </c>
      <c r="W136" s="37"/>
      <c r="X136" s="39"/>
      <c r="Y136" s="37"/>
      <c r="Z136" s="37"/>
      <c r="AA136" s="37"/>
      <c r="AB136" s="37"/>
      <c r="AC136" s="37"/>
      <c r="AD136" s="37"/>
      <c r="AE136" s="37"/>
      <c r="AF136" s="37"/>
      <c r="AG136" s="37"/>
    </row>
    <row r="137" spans="1:33" ht="12.75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 t="s">
        <v>32</v>
      </c>
      <c r="W137" s="37"/>
      <c r="X137" s="39"/>
      <c r="Y137" s="37"/>
      <c r="Z137" s="37"/>
      <c r="AA137" s="37"/>
      <c r="AB137" s="37"/>
      <c r="AC137" s="37"/>
      <c r="AD137" s="37"/>
      <c r="AE137" s="37"/>
      <c r="AF137" s="37"/>
      <c r="AG137" s="37"/>
    </row>
    <row r="138" spans="1:33" ht="12.75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 t="s">
        <v>33</v>
      </c>
      <c r="W138" s="37"/>
      <c r="X138" s="39"/>
      <c r="Y138" s="37"/>
      <c r="Z138" s="37"/>
      <c r="AA138" s="37"/>
      <c r="AB138" s="37"/>
      <c r="AC138" s="37"/>
      <c r="AD138" s="37"/>
      <c r="AE138" s="37"/>
      <c r="AF138" s="37"/>
      <c r="AG138" s="37"/>
    </row>
    <row r="139" spans="1:33" ht="12.75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 t="s">
        <v>34</v>
      </c>
      <c r="W139" s="37"/>
      <c r="X139" s="39"/>
      <c r="Y139" s="37"/>
      <c r="Z139" s="37"/>
      <c r="AA139" s="37"/>
      <c r="AB139" s="37"/>
      <c r="AC139" s="37"/>
      <c r="AD139" s="37"/>
      <c r="AE139" s="37"/>
      <c r="AF139" s="37"/>
      <c r="AG139" s="37"/>
    </row>
    <row r="140" spans="1:33" ht="12.75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9"/>
      <c r="Y140" s="37"/>
      <c r="Z140" s="37"/>
      <c r="AA140" s="37"/>
      <c r="AB140" s="37"/>
      <c r="AC140" s="37"/>
      <c r="AD140" s="37"/>
      <c r="AE140" s="37"/>
      <c r="AF140" s="37"/>
      <c r="AG140" s="37"/>
    </row>
    <row r="141" spans="1:33" ht="12.75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>
        <v>5</v>
      </c>
      <c r="V141" s="37" t="s">
        <v>7</v>
      </c>
      <c r="W141" s="37"/>
      <c r="X141" s="39"/>
      <c r="Y141" s="37"/>
      <c r="Z141" s="37"/>
      <c r="AA141" s="37"/>
      <c r="AB141" s="37"/>
      <c r="AC141" s="37"/>
      <c r="AD141" s="37"/>
      <c r="AE141" s="37"/>
      <c r="AF141" s="37"/>
      <c r="AG141" s="37"/>
    </row>
    <row r="142" spans="1:33" ht="12.75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 t="s">
        <v>9</v>
      </c>
      <c r="W142" s="37"/>
      <c r="X142" s="39" t="s">
        <v>53</v>
      </c>
      <c r="Y142" s="37"/>
      <c r="Z142" s="37"/>
      <c r="AA142" s="37"/>
      <c r="AB142" s="37"/>
      <c r="AC142" s="37"/>
      <c r="AD142" s="37"/>
      <c r="AE142" s="37"/>
      <c r="AF142" s="37"/>
      <c r="AG142" s="37"/>
    </row>
    <row r="143" spans="1:33" ht="12.75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 t="s">
        <v>11</v>
      </c>
      <c r="W143" s="37"/>
      <c r="X143" s="39" t="s">
        <v>54</v>
      </c>
      <c r="Y143" s="37"/>
      <c r="Z143" s="37"/>
      <c r="AA143" s="37"/>
      <c r="AB143" s="37"/>
      <c r="AC143" s="37"/>
      <c r="AD143" s="37"/>
      <c r="AE143" s="37"/>
      <c r="AF143" s="37"/>
      <c r="AG143" s="37"/>
    </row>
    <row r="144" spans="1:33" ht="12.75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 t="s">
        <v>13</v>
      </c>
      <c r="W144" s="37"/>
      <c r="X144" s="39" t="s">
        <v>55</v>
      </c>
      <c r="Y144" s="37"/>
      <c r="Z144" s="37"/>
      <c r="AA144" s="37"/>
      <c r="AB144" s="37"/>
      <c r="AC144" s="37"/>
      <c r="AD144" s="37"/>
      <c r="AE144" s="37"/>
      <c r="AF144" s="37"/>
      <c r="AG144" s="37"/>
    </row>
    <row r="145" spans="1:33" ht="12.75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 t="s">
        <v>15</v>
      </c>
      <c r="W145" s="37"/>
      <c r="X145" s="39">
        <v>945962</v>
      </c>
      <c r="Y145" s="37"/>
      <c r="Z145" s="37"/>
      <c r="AA145" s="37"/>
      <c r="AB145" s="37"/>
      <c r="AC145" s="37"/>
      <c r="AD145" s="37"/>
      <c r="AE145" s="37"/>
      <c r="AF145" s="37"/>
      <c r="AG145" s="37"/>
    </row>
    <row r="146" spans="1:33" ht="12.75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 t="s">
        <v>16</v>
      </c>
      <c r="W146" s="37"/>
      <c r="X146" s="39"/>
      <c r="Y146" s="37"/>
      <c r="Z146" s="37"/>
      <c r="AA146" s="37"/>
      <c r="AB146" s="37"/>
      <c r="AC146" s="37"/>
      <c r="AD146" s="37"/>
      <c r="AE146" s="37"/>
      <c r="AF146" s="37"/>
      <c r="AG146" s="37"/>
    </row>
    <row r="147" spans="1:33" ht="12.75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 t="s">
        <v>17</v>
      </c>
      <c r="W147" s="37"/>
      <c r="X147" s="39"/>
      <c r="Y147" s="37"/>
      <c r="Z147" s="37"/>
      <c r="AA147" s="37"/>
      <c r="AB147" s="37"/>
      <c r="AC147" s="37"/>
      <c r="AD147" s="37"/>
      <c r="AE147" s="37"/>
      <c r="AF147" s="37"/>
      <c r="AG147" s="37"/>
    </row>
    <row r="148" spans="1:33" ht="12.75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 t="s">
        <v>18</v>
      </c>
      <c r="W148" s="37"/>
      <c r="X148" s="39"/>
      <c r="Y148" s="37"/>
      <c r="Z148" s="37"/>
      <c r="AA148" s="37"/>
      <c r="AB148" s="37"/>
      <c r="AC148" s="37"/>
      <c r="AD148" s="37"/>
      <c r="AE148" s="37"/>
      <c r="AF148" s="37"/>
      <c r="AG148" s="37"/>
    </row>
    <row r="149" spans="1:33" ht="12.75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 t="s">
        <v>19</v>
      </c>
      <c r="W149" s="37"/>
      <c r="X149" s="39"/>
      <c r="Y149" s="37"/>
      <c r="Z149" s="37"/>
      <c r="AA149" s="37"/>
      <c r="AB149" s="37"/>
      <c r="AC149" s="37"/>
      <c r="AD149" s="37"/>
      <c r="AE149" s="37"/>
      <c r="AF149" s="37"/>
      <c r="AG149" s="37"/>
    </row>
    <row r="150" spans="1:33" ht="12.75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 t="s">
        <v>20</v>
      </c>
      <c r="W150" s="37"/>
      <c r="X150" s="39"/>
      <c r="Y150" s="37"/>
      <c r="Z150" s="37"/>
      <c r="AA150" s="37"/>
      <c r="AB150" s="37"/>
      <c r="AC150" s="37"/>
      <c r="AD150" s="37"/>
      <c r="AE150" s="37"/>
      <c r="AF150" s="37"/>
      <c r="AG150" s="37"/>
    </row>
    <row r="151" spans="1:33" ht="12.75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 t="s">
        <v>21</v>
      </c>
      <c r="W151" s="37"/>
      <c r="X151" s="39"/>
      <c r="Y151" s="37"/>
      <c r="Z151" s="37"/>
      <c r="AA151" s="37"/>
      <c r="AB151" s="37"/>
      <c r="AC151" s="37"/>
      <c r="AD151" s="37"/>
      <c r="AE151" s="37"/>
      <c r="AF151" s="37"/>
      <c r="AG151" s="37"/>
    </row>
    <row r="152" spans="1:33" ht="12.75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 t="s">
        <v>22</v>
      </c>
      <c r="W152" s="37"/>
      <c r="X152" s="39"/>
      <c r="Y152" s="37"/>
      <c r="Z152" s="37"/>
      <c r="AA152" s="37"/>
      <c r="AB152" s="37"/>
      <c r="AC152" s="37"/>
      <c r="AD152" s="37"/>
      <c r="AE152" s="37"/>
      <c r="AF152" s="37"/>
      <c r="AG152" s="37"/>
    </row>
    <row r="153" spans="1:33" ht="12.75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 t="s">
        <v>23</v>
      </c>
      <c r="W153" s="37"/>
      <c r="X153" s="39"/>
      <c r="Y153" s="37"/>
      <c r="Z153" s="37"/>
      <c r="AA153" s="37"/>
      <c r="AB153" s="37"/>
      <c r="AC153" s="37"/>
      <c r="AD153" s="37"/>
      <c r="AE153" s="37"/>
      <c r="AF153" s="37"/>
      <c r="AG153" s="37"/>
    </row>
    <row r="154" spans="1:33" ht="12.75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 t="s">
        <v>24</v>
      </c>
      <c r="W154" s="37"/>
      <c r="X154" s="39" t="s">
        <v>56</v>
      </c>
      <c r="Y154" s="37"/>
      <c r="Z154" s="37"/>
      <c r="AA154" s="37"/>
      <c r="AB154" s="37"/>
      <c r="AC154" s="37"/>
      <c r="AD154" s="37"/>
      <c r="AE154" s="37"/>
      <c r="AF154" s="37"/>
      <c r="AG154" s="37"/>
    </row>
    <row r="155" spans="1:33" ht="12.75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 t="s">
        <v>26</v>
      </c>
      <c r="W155" s="37"/>
      <c r="X155" s="39" t="s">
        <v>57</v>
      </c>
      <c r="Y155" s="37"/>
      <c r="Z155" s="37"/>
      <c r="AA155" s="37"/>
      <c r="AB155" s="37"/>
      <c r="AC155" s="37"/>
      <c r="AD155" s="37"/>
      <c r="AE155" s="37"/>
      <c r="AF155" s="37"/>
      <c r="AG155" s="37"/>
    </row>
    <row r="156" spans="1:33" ht="12.75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 t="s">
        <v>28</v>
      </c>
      <c r="W156" s="37"/>
      <c r="X156" s="39" t="s">
        <v>58</v>
      </c>
      <c r="Y156" s="37"/>
      <c r="Z156" s="37"/>
      <c r="AA156" s="37"/>
      <c r="AB156" s="37"/>
      <c r="AC156" s="37"/>
      <c r="AD156" s="37"/>
      <c r="AE156" s="37"/>
      <c r="AF156" s="37"/>
      <c r="AG156" s="37"/>
    </row>
    <row r="157" spans="1:33" ht="12.75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 t="s">
        <v>30</v>
      </c>
      <c r="W157" s="37"/>
      <c r="X157" s="39">
        <v>365126</v>
      </c>
      <c r="Y157" s="37"/>
      <c r="Z157" s="37"/>
      <c r="AA157" s="37"/>
      <c r="AB157" s="37"/>
      <c r="AC157" s="37"/>
      <c r="AD157" s="37"/>
      <c r="AE157" s="37"/>
      <c r="AF157" s="37"/>
      <c r="AG157" s="37"/>
    </row>
    <row r="158" spans="1:33" ht="12.75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 t="s">
        <v>31</v>
      </c>
      <c r="W158" s="37"/>
      <c r="X158" s="39"/>
      <c r="Y158" s="37"/>
      <c r="Z158" s="37"/>
      <c r="AA158" s="37"/>
      <c r="AB158" s="37"/>
      <c r="AC158" s="37"/>
      <c r="AD158" s="37"/>
      <c r="AE158" s="37"/>
      <c r="AF158" s="37"/>
      <c r="AG158" s="37"/>
    </row>
    <row r="159" spans="1:33" ht="12.75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 t="s">
        <v>32</v>
      </c>
      <c r="W159" s="37"/>
      <c r="X159" s="39"/>
      <c r="Y159" s="37"/>
      <c r="Z159" s="37"/>
      <c r="AA159" s="37"/>
      <c r="AB159" s="37"/>
      <c r="AC159" s="37"/>
      <c r="AD159" s="37"/>
      <c r="AE159" s="37"/>
      <c r="AF159" s="37"/>
      <c r="AG159" s="37"/>
    </row>
    <row r="160" spans="1:33" ht="12.75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 t="s">
        <v>33</v>
      </c>
      <c r="W160" s="37"/>
      <c r="X160" s="39"/>
      <c r="Y160" s="37"/>
      <c r="Z160" s="37"/>
      <c r="AA160" s="37"/>
      <c r="AB160" s="37"/>
      <c r="AC160" s="37"/>
      <c r="AD160" s="37"/>
      <c r="AE160" s="37"/>
      <c r="AF160" s="37"/>
      <c r="AG160" s="37"/>
    </row>
    <row r="161" spans="1:33" ht="12.75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 t="s">
        <v>34</v>
      </c>
      <c r="W161" s="37"/>
      <c r="X161" s="39"/>
      <c r="Y161" s="37"/>
      <c r="Z161" s="37"/>
      <c r="AA161" s="37"/>
      <c r="AB161" s="37"/>
      <c r="AC161" s="37"/>
      <c r="AD161" s="37"/>
      <c r="AE161" s="37"/>
      <c r="AF161" s="37"/>
      <c r="AG161" s="37"/>
    </row>
    <row r="162" spans="1:33" ht="12.75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9"/>
      <c r="Y162" s="37"/>
      <c r="Z162" s="37"/>
      <c r="AA162" s="37"/>
      <c r="AB162" s="37"/>
      <c r="AC162" s="37"/>
      <c r="AD162" s="37"/>
      <c r="AE162" s="37"/>
      <c r="AF162" s="37"/>
      <c r="AG162" s="37"/>
    </row>
    <row r="163" spans="1:33" ht="12.75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>
        <v>6</v>
      </c>
      <c r="V163" s="37" t="s">
        <v>7</v>
      </c>
      <c r="W163" s="37"/>
      <c r="X163" s="39"/>
      <c r="Y163" s="37"/>
      <c r="Z163" s="37"/>
      <c r="AA163" s="37"/>
      <c r="AB163" s="37"/>
      <c r="AC163" s="37"/>
      <c r="AD163" s="37"/>
      <c r="AE163" s="37"/>
      <c r="AF163" s="37"/>
      <c r="AG163" s="37"/>
    </row>
    <row r="164" spans="1:33" ht="12.75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 t="s">
        <v>9</v>
      </c>
      <c r="W164" s="37"/>
      <c r="X164" s="39" t="s">
        <v>53</v>
      </c>
      <c r="Y164" s="37"/>
      <c r="Z164" s="37"/>
      <c r="AA164" s="37"/>
      <c r="AB164" s="37"/>
      <c r="AC164" s="37"/>
      <c r="AD164" s="37"/>
      <c r="AE164" s="37"/>
      <c r="AF164" s="37"/>
      <c r="AG164" s="37"/>
    </row>
    <row r="165" spans="1:33" ht="12.75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 t="s">
        <v>11</v>
      </c>
      <c r="W165" s="37"/>
      <c r="X165" s="39" t="s">
        <v>59</v>
      </c>
      <c r="Y165" s="37"/>
      <c r="Z165" s="37"/>
      <c r="AA165" s="37"/>
      <c r="AB165" s="37"/>
      <c r="AC165" s="37"/>
      <c r="AD165" s="37"/>
      <c r="AE165" s="37"/>
      <c r="AF165" s="37"/>
      <c r="AG165" s="37"/>
    </row>
    <row r="166" spans="1:33" ht="12.75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 t="s">
        <v>13</v>
      </c>
      <c r="W166" s="37"/>
      <c r="X166" s="39" t="s">
        <v>60</v>
      </c>
      <c r="Y166" s="37"/>
      <c r="Z166" s="37"/>
      <c r="AA166" s="37"/>
      <c r="AB166" s="37"/>
      <c r="AC166" s="37"/>
      <c r="AD166" s="37"/>
      <c r="AE166" s="37"/>
      <c r="AF166" s="37"/>
      <c r="AG166" s="37"/>
    </row>
    <row r="167" spans="1:33" ht="12.75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 t="s">
        <v>15</v>
      </c>
      <c r="W167" s="37"/>
      <c r="X167" s="39">
        <v>921920</v>
      </c>
      <c r="Y167" s="37"/>
      <c r="Z167" s="37"/>
      <c r="AA167" s="37"/>
      <c r="AB167" s="37"/>
      <c r="AC167" s="37"/>
      <c r="AD167" s="37"/>
      <c r="AE167" s="37"/>
      <c r="AF167" s="37"/>
      <c r="AG167" s="37"/>
    </row>
    <row r="168" spans="1:33" ht="12.75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 t="s">
        <v>16</v>
      </c>
      <c r="W168" s="37"/>
      <c r="X168" s="39"/>
      <c r="Y168" s="37"/>
      <c r="Z168" s="37"/>
      <c r="AA168" s="37"/>
      <c r="AB168" s="37"/>
      <c r="AC168" s="37"/>
      <c r="AD168" s="37"/>
      <c r="AE168" s="37"/>
      <c r="AF168" s="37"/>
      <c r="AG168" s="37"/>
    </row>
    <row r="169" spans="1:33" ht="12.75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 t="s">
        <v>17</v>
      </c>
      <c r="W169" s="37"/>
      <c r="X169" s="39"/>
      <c r="Y169" s="37"/>
      <c r="Z169" s="37"/>
      <c r="AA169" s="37"/>
      <c r="AB169" s="37"/>
      <c r="AC169" s="37"/>
      <c r="AD169" s="37"/>
      <c r="AE169" s="37"/>
      <c r="AF169" s="37"/>
      <c r="AG169" s="37"/>
    </row>
    <row r="170" spans="1:33" ht="12.75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 t="s">
        <v>18</v>
      </c>
      <c r="W170" s="37"/>
      <c r="X170" s="39"/>
      <c r="Y170" s="37"/>
      <c r="Z170" s="37"/>
      <c r="AA170" s="37"/>
      <c r="AB170" s="37"/>
      <c r="AC170" s="37"/>
      <c r="AD170" s="37"/>
      <c r="AE170" s="37"/>
      <c r="AF170" s="37"/>
      <c r="AG170" s="37"/>
    </row>
    <row r="171" spans="1:33" ht="12.75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 t="s">
        <v>19</v>
      </c>
      <c r="W171" s="37"/>
      <c r="X171" s="39"/>
      <c r="Y171" s="37"/>
      <c r="Z171" s="37"/>
      <c r="AA171" s="37"/>
      <c r="AB171" s="37"/>
      <c r="AC171" s="37"/>
      <c r="AD171" s="37"/>
      <c r="AE171" s="37"/>
      <c r="AF171" s="37"/>
      <c r="AG171" s="37"/>
    </row>
    <row r="172" spans="1:33" ht="12.75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 t="s">
        <v>20</v>
      </c>
      <c r="W172" s="37"/>
      <c r="X172" s="39"/>
      <c r="Y172" s="37"/>
      <c r="Z172" s="37"/>
      <c r="AA172" s="37"/>
      <c r="AB172" s="37"/>
      <c r="AC172" s="37"/>
      <c r="AD172" s="37"/>
      <c r="AE172" s="37"/>
      <c r="AF172" s="37"/>
      <c r="AG172" s="37"/>
    </row>
    <row r="173" spans="1:33" ht="12.75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 t="s">
        <v>21</v>
      </c>
      <c r="W173" s="37"/>
      <c r="X173" s="39"/>
      <c r="Y173" s="37"/>
      <c r="Z173" s="37"/>
      <c r="AA173" s="37"/>
      <c r="AB173" s="37"/>
      <c r="AC173" s="37"/>
      <c r="AD173" s="37"/>
      <c r="AE173" s="37"/>
      <c r="AF173" s="37"/>
      <c r="AG173" s="37"/>
    </row>
    <row r="174" spans="1:33" ht="12.75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 t="s">
        <v>22</v>
      </c>
      <c r="W174" s="37"/>
      <c r="X174" s="39"/>
      <c r="Y174" s="37"/>
      <c r="Z174" s="37"/>
      <c r="AA174" s="37"/>
      <c r="AB174" s="37"/>
      <c r="AC174" s="37"/>
      <c r="AD174" s="37"/>
      <c r="AE174" s="37"/>
      <c r="AF174" s="37"/>
      <c r="AG174" s="37"/>
    </row>
    <row r="175" spans="1:33" ht="12.75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 t="s">
        <v>23</v>
      </c>
      <c r="W175" s="37"/>
      <c r="X175" s="39"/>
      <c r="Y175" s="37"/>
      <c r="Z175" s="37"/>
      <c r="AA175" s="37"/>
      <c r="AB175" s="37"/>
      <c r="AC175" s="37"/>
      <c r="AD175" s="37"/>
      <c r="AE175" s="37"/>
      <c r="AF175" s="37"/>
      <c r="AG175" s="37"/>
    </row>
    <row r="176" spans="1:33" ht="12.75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 t="s">
        <v>24</v>
      </c>
      <c r="W176" s="37"/>
      <c r="X176" s="39" t="s">
        <v>61</v>
      </c>
      <c r="Y176" s="37"/>
      <c r="Z176" s="37"/>
      <c r="AA176" s="37"/>
      <c r="AB176" s="37"/>
      <c r="AC176" s="37"/>
      <c r="AD176" s="37"/>
      <c r="AE176" s="37"/>
      <c r="AF176" s="37"/>
      <c r="AG176" s="37"/>
    </row>
    <row r="177" spans="1:33" ht="12.75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 t="s">
        <v>26</v>
      </c>
      <c r="W177" s="37"/>
      <c r="X177" s="39" t="s">
        <v>62</v>
      </c>
      <c r="Y177" s="37"/>
      <c r="Z177" s="37"/>
      <c r="AA177" s="37"/>
      <c r="AB177" s="37"/>
      <c r="AC177" s="37"/>
      <c r="AD177" s="37"/>
      <c r="AE177" s="37"/>
      <c r="AF177" s="37"/>
      <c r="AG177" s="37"/>
    </row>
    <row r="178" spans="1:33" ht="12.75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 t="s">
        <v>28</v>
      </c>
      <c r="W178" s="37"/>
      <c r="X178" s="39" t="s">
        <v>63</v>
      </c>
      <c r="Y178" s="37"/>
      <c r="Z178" s="37"/>
      <c r="AA178" s="37"/>
      <c r="AB178" s="37"/>
      <c r="AC178" s="37"/>
      <c r="AD178" s="37"/>
      <c r="AE178" s="37"/>
      <c r="AF178" s="37"/>
      <c r="AG178" s="37"/>
    </row>
    <row r="179" spans="1:33" ht="12.75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 t="s">
        <v>30</v>
      </c>
      <c r="W179" s="37"/>
      <c r="X179" s="39">
        <v>171398</v>
      </c>
      <c r="Y179" s="37"/>
      <c r="Z179" s="37"/>
      <c r="AA179" s="37"/>
      <c r="AB179" s="37"/>
      <c r="AC179" s="37"/>
      <c r="AD179" s="37"/>
      <c r="AE179" s="37"/>
      <c r="AF179" s="37"/>
      <c r="AG179" s="37"/>
    </row>
    <row r="180" spans="1:33" ht="12.75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 t="s">
        <v>31</v>
      </c>
      <c r="W180" s="37"/>
      <c r="X180" s="39"/>
      <c r="Y180" s="37"/>
      <c r="Z180" s="37"/>
      <c r="AA180" s="37"/>
      <c r="AB180" s="37"/>
      <c r="AC180" s="37"/>
      <c r="AD180" s="37"/>
      <c r="AE180" s="37"/>
      <c r="AF180" s="37"/>
      <c r="AG180" s="37"/>
    </row>
    <row r="181" spans="1:33" ht="12.75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 t="s">
        <v>32</v>
      </c>
      <c r="W181" s="37"/>
      <c r="X181" s="39"/>
      <c r="Y181" s="37"/>
      <c r="Z181" s="37"/>
      <c r="AA181" s="37"/>
      <c r="AB181" s="37"/>
      <c r="AC181" s="37"/>
      <c r="AD181" s="37"/>
      <c r="AE181" s="37"/>
      <c r="AF181" s="37"/>
      <c r="AG181" s="37"/>
    </row>
    <row r="182" spans="1:33" ht="12.75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 t="s">
        <v>33</v>
      </c>
      <c r="W182" s="37"/>
      <c r="X182" s="39"/>
      <c r="Y182" s="37"/>
      <c r="Z182" s="37"/>
      <c r="AA182" s="37"/>
      <c r="AB182" s="37"/>
      <c r="AC182" s="37"/>
      <c r="AD182" s="37"/>
      <c r="AE182" s="37"/>
      <c r="AF182" s="37"/>
      <c r="AG182" s="37"/>
    </row>
    <row r="183" spans="1:33" ht="12.75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 t="s">
        <v>34</v>
      </c>
      <c r="W183" s="37"/>
      <c r="X183" s="39"/>
      <c r="Y183" s="37"/>
      <c r="Z183" s="37"/>
      <c r="AA183" s="37"/>
      <c r="AB183" s="37"/>
      <c r="AC183" s="37"/>
      <c r="AD183" s="37"/>
      <c r="AE183" s="37"/>
      <c r="AF183" s="37"/>
      <c r="AG183" s="37"/>
    </row>
    <row r="184" spans="1:33" ht="12.75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9"/>
      <c r="Y184" s="37"/>
      <c r="Z184" s="37"/>
      <c r="AA184" s="37"/>
      <c r="AB184" s="37"/>
      <c r="AC184" s="37"/>
      <c r="AD184" s="37"/>
      <c r="AE184" s="37"/>
      <c r="AF184" s="37"/>
      <c r="AG184" s="37"/>
    </row>
    <row r="185" spans="1:33" ht="12.75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>
        <v>7</v>
      </c>
      <c r="V185" s="37" t="s">
        <v>7</v>
      </c>
      <c r="W185" s="37"/>
      <c r="X185" s="39"/>
      <c r="Y185" s="37"/>
      <c r="Z185" s="37"/>
      <c r="AA185" s="37"/>
      <c r="AB185" s="37"/>
      <c r="AC185" s="37"/>
      <c r="AD185" s="37"/>
      <c r="AE185" s="37"/>
      <c r="AF185" s="37"/>
      <c r="AG185" s="37"/>
    </row>
    <row r="186" spans="1:33" ht="12.75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 t="s">
        <v>9</v>
      </c>
      <c r="W186" s="37"/>
      <c r="X186" s="39" t="s">
        <v>64</v>
      </c>
      <c r="Y186" s="37"/>
      <c r="Z186" s="37"/>
      <c r="AA186" s="37"/>
      <c r="AB186" s="37"/>
      <c r="AC186" s="37"/>
      <c r="AD186" s="37"/>
      <c r="AE186" s="37"/>
      <c r="AF186" s="37"/>
      <c r="AG186" s="37"/>
    </row>
    <row r="187" spans="1:33" ht="12.75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 t="s">
        <v>11</v>
      </c>
      <c r="W187" s="37"/>
      <c r="X187" s="39" t="s">
        <v>65</v>
      </c>
      <c r="Y187" s="37"/>
      <c r="Z187" s="37"/>
      <c r="AA187" s="37"/>
      <c r="AB187" s="37"/>
      <c r="AC187" s="37"/>
      <c r="AD187" s="37"/>
      <c r="AE187" s="37"/>
      <c r="AF187" s="37"/>
      <c r="AG187" s="37"/>
    </row>
    <row r="188" spans="1:33" ht="12.75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 t="s">
        <v>13</v>
      </c>
      <c r="W188" s="37"/>
      <c r="X188" s="39" t="s">
        <v>66</v>
      </c>
      <c r="Y188" s="37"/>
      <c r="Z188" s="37"/>
      <c r="AA188" s="37"/>
      <c r="AB188" s="37"/>
      <c r="AC188" s="37"/>
      <c r="AD188" s="37"/>
      <c r="AE188" s="37"/>
      <c r="AF188" s="37"/>
      <c r="AG188" s="37"/>
    </row>
    <row r="189" spans="1:33" ht="12.75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 t="s">
        <v>15</v>
      </c>
      <c r="W189" s="37"/>
      <c r="X189" s="39">
        <v>721372</v>
      </c>
      <c r="Y189" s="37"/>
      <c r="Z189" s="37"/>
      <c r="AA189" s="37"/>
      <c r="AB189" s="37"/>
      <c r="AC189" s="37"/>
      <c r="AD189" s="37"/>
      <c r="AE189" s="37"/>
      <c r="AF189" s="37"/>
      <c r="AG189" s="37"/>
    </row>
    <row r="190" spans="1:33" ht="12.75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 t="s">
        <v>16</v>
      </c>
      <c r="W190" s="37"/>
      <c r="X190" s="39"/>
      <c r="Y190" s="37"/>
      <c r="Z190" s="37"/>
      <c r="AA190" s="37"/>
      <c r="AB190" s="37"/>
      <c r="AC190" s="37"/>
      <c r="AD190" s="37"/>
      <c r="AE190" s="37"/>
      <c r="AF190" s="37"/>
      <c r="AG190" s="37"/>
    </row>
    <row r="191" spans="1:33" ht="12.75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 t="s">
        <v>17</v>
      </c>
      <c r="W191" s="37"/>
      <c r="X191" s="39" t="s">
        <v>67</v>
      </c>
      <c r="Y191" s="37"/>
      <c r="Z191" s="37"/>
      <c r="AA191" s="37"/>
      <c r="AB191" s="37"/>
      <c r="AC191" s="37"/>
      <c r="AD191" s="37"/>
      <c r="AE191" s="37"/>
      <c r="AF191" s="37"/>
      <c r="AG191" s="37"/>
    </row>
    <row r="192" spans="1:33" ht="12.75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 t="s">
        <v>18</v>
      </c>
      <c r="W192" s="37"/>
      <c r="X192" s="39" t="s">
        <v>68</v>
      </c>
      <c r="Y192" s="37"/>
      <c r="Z192" s="37"/>
      <c r="AA192" s="37"/>
      <c r="AB192" s="37"/>
      <c r="AC192" s="37"/>
      <c r="AD192" s="37"/>
      <c r="AE192" s="37"/>
      <c r="AF192" s="37"/>
      <c r="AG192" s="37"/>
    </row>
    <row r="193" spans="1:33" ht="12.75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 t="s">
        <v>19</v>
      </c>
      <c r="W193" s="37"/>
      <c r="X193" s="39"/>
      <c r="Y193" s="37"/>
      <c r="Z193" s="37"/>
      <c r="AA193" s="37"/>
      <c r="AB193" s="37"/>
      <c r="AC193" s="37"/>
      <c r="AD193" s="37"/>
      <c r="AE193" s="37"/>
      <c r="AF193" s="37"/>
      <c r="AG193" s="37"/>
    </row>
    <row r="194" spans="1:33" ht="12.75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 t="s">
        <v>20</v>
      </c>
      <c r="W194" s="37"/>
      <c r="X194" s="39"/>
      <c r="Y194" s="37"/>
      <c r="Z194" s="37"/>
      <c r="AA194" s="37"/>
      <c r="AB194" s="37"/>
      <c r="AC194" s="37"/>
      <c r="AD194" s="37"/>
      <c r="AE194" s="37"/>
      <c r="AF194" s="37"/>
      <c r="AG194" s="37"/>
    </row>
    <row r="195" spans="1:33" ht="12.75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 t="s">
        <v>21</v>
      </c>
      <c r="W195" s="37"/>
      <c r="X195" s="39"/>
      <c r="Y195" s="37"/>
      <c r="Z195" s="37"/>
      <c r="AA195" s="37"/>
      <c r="AB195" s="37"/>
      <c r="AC195" s="37"/>
      <c r="AD195" s="37"/>
      <c r="AE195" s="37"/>
      <c r="AF195" s="37"/>
      <c r="AG195" s="37"/>
    </row>
    <row r="196" spans="1:33" ht="12.75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 t="s">
        <v>22</v>
      </c>
      <c r="W196" s="37"/>
      <c r="X196" s="39"/>
      <c r="Y196" s="37"/>
      <c r="Z196" s="37"/>
      <c r="AA196" s="37"/>
      <c r="AB196" s="37"/>
      <c r="AC196" s="37"/>
      <c r="AD196" s="37"/>
      <c r="AE196" s="37"/>
      <c r="AF196" s="37"/>
      <c r="AG196" s="37"/>
    </row>
    <row r="197" spans="1:33" ht="12.75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 t="s">
        <v>23</v>
      </c>
      <c r="W197" s="37"/>
      <c r="X197" s="39"/>
      <c r="Y197" s="37"/>
      <c r="Z197" s="37"/>
      <c r="AA197" s="37"/>
      <c r="AB197" s="37"/>
      <c r="AC197" s="37"/>
      <c r="AD197" s="37"/>
      <c r="AE197" s="37"/>
      <c r="AF197" s="37"/>
      <c r="AG197" s="37"/>
    </row>
    <row r="198" spans="1:33" ht="12.75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 t="s">
        <v>24</v>
      </c>
      <c r="W198" s="37"/>
      <c r="X198" s="39" t="s">
        <v>69</v>
      </c>
      <c r="Y198" s="37"/>
      <c r="Z198" s="37"/>
      <c r="AA198" s="37"/>
      <c r="AB198" s="37"/>
      <c r="AC198" s="37"/>
      <c r="AD198" s="37"/>
      <c r="AE198" s="37"/>
      <c r="AF198" s="37"/>
      <c r="AG198" s="37"/>
    </row>
    <row r="199" spans="1:33" ht="12.75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 t="s">
        <v>26</v>
      </c>
      <c r="W199" s="37"/>
      <c r="X199" s="39" t="s">
        <v>70</v>
      </c>
      <c r="Y199" s="37"/>
      <c r="Z199" s="37"/>
      <c r="AA199" s="37"/>
      <c r="AB199" s="37"/>
      <c r="AC199" s="37"/>
      <c r="AD199" s="37"/>
      <c r="AE199" s="37"/>
      <c r="AF199" s="37"/>
      <c r="AG199" s="37"/>
    </row>
    <row r="200" spans="1:33" ht="12.75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 t="s">
        <v>28</v>
      </c>
      <c r="W200" s="37"/>
      <c r="X200" s="39" t="s">
        <v>71</v>
      </c>
      <c r="Y200" s="37"/>
      <c r="Z200" s="37"/>
      <c r="AA200" s="37"/>
      <c r="AB200" s="37"/>
      <c r="AC200" s="37"/>
      <c r="AD200" s="37"/>
      <c r="AE200" s="37"/>
      <c r="AF200" s="37"/>
      <c r="AG200" s="37"/>
    </row>
    <row r="201" spans="1:33" ht="12.75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 t="s">
        <v>30</v>
      </c>
      <c r="W201" s="37"/>
      <c r="X201" s="39">
        <v>416044</v>
      </c>
      <c r="Y201" s="37"/>
      <c r="Z201" s="37"/>
      <c r="AA201" s="37"/>
      <c r="AB201" s="37"/>
      <c r="AC201" s="37"/>
      <c r="AD201" s="37"/>
      <c r="AE201" s="37"/>
      <c r="AF201" s="37"/>
      <c r="AG201" s="37"/>
    </row>
    <row r="202" spans="1:33" ht="12.75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 t="s">
        <v>31</v>
      </c>
      <c r="W202" s="37"/>
      <c r="X202" s="39"/>
      <c r="Y202" s="37"/>
      <c r="Z202" s="37"/>
      <c r="AA202" s="37"/>
      <c r="AB202" s="37"/>
      <c r="AC202" s="37"/>
      <c r="AD202" s="37"/>
      <c r="AE202" s="37"/>
      <c r="AF202" s="37"/>
      <c r="AG202" s="37"/>
    </row>
    <row r="203" spans="1:33" ht="12.75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 t="s">
        <v>32</v>
      </c>
      <c r="W203" s="37"/>
      <c r="X203" s="39"/>
      <c r="Y203" s="37"/>
      <c r="Z203" s="37"/>
      <c r="AA203" s="37"/>
      <c r="AB203" s="37"/>
      <c r="AC203" s="37"/>
      <c r="AD203" s="37"/>
      <c r="AE203" s="37"/>
      <c r="AF203" s="37"/>
      <c r="AG203" s="37"/>
    </row>
    <row r="204" spans="1:33" ht="12.75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 t="s">
        <v>33</v>
      </c>
      <c r="W204" s="37"/>
      <c r="X204" s="39"/>
      <c r="Y204" s="37"/>
      <c r="Z204" s="37"/>
      <c r="AA204" s="37"/>
      <c r="AB204" s="37"/>
      <c r="AC204" s="37"/>
      <c r="AD204" s="37"/>
      <c r="AE204" s="37"/>
      <c r="AF204" s="37"/>
      <c r="AG204" s="37"/>
    </row>
    <row r="205" spans="1:33" ht="12.75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 t="s">
        <v>34</v>
      </c>
      <c r="W205" s="37"/>
      <c r="X205" s="39"/>
      <c r="Y205" s="37"/>
      <c r="Z205" s="37"/>
      <c r="AA205" s="37"/>
      <c r="AB205" s="37"/>
      <c r="AC205" s="37"/>
      <c r="AD205" s="37"/>
      <c r="AE205" s="37"/>
      <c r="AF205" s="37"/>
      <c r="AG205" s="37"/>
    </row>
    <row r="206" spans="1:33" ht="12.75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9"/>
      <c r="Y206" s="37"/>
      <c r="Z206" s="37"/>
      <c r="AA206" s="37"/>
      <c r="AB206" s="37"/>
      <c r="AC206" s="37"/>
      <c r="AD206" s="37"/>
      <c r="AE206" s="37"/>
      <c r="AF206" s="37"/>
      <c r="AG206" s="37"/>
    </row>
    <row r="207" spans="1:33" ht="12.75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>
        <v>8</v>
      </c>
      <c r="V207" s="37" t="s">
        <v>7</v>
      </c>
      <c r="W207" s="37"/>
      <c r="X207" s="39"/>
      <c r="Y207" s="37"/>
      <c r="Z207" s="37"/>
      <c r="AA207" s="37"/>
      <c r="AB207" s="37"/>
      <c r="AC207" s="37"/>
      <c r="AD207" s="37"/>
      <c r="AE207" s="37"/>
      <c r="AF207" s="37"/>
      <c r="AG207" s="37"/>
    </row>
    <row r="208" spans="1:33" ht="12.75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 t="s">
        <v>9</v>
      </c>
      <c r="W208" s="37"/>
      <c r="X208" s="39" t="s">
        <v>47</v>
      </c>
      <c r="Y208" s="37"/>
      <c r="Z208" s="37"/>
      <c r="AA208" s="37"/>
      <c r="AB208" s="37"/>
      <c r="AC208" s="37"/>
      <c r="AD208" s="37"/>
      <c r="AE208" s="37"/>
      <c r="AF208" s="37"/>
      <c r="AG208" s="37"/>
    </row>
    <row r="209" spans="1:33" ht="12.75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 t="s">
        <v>11</v>
      </c>
      <c r="W209" s="37"/>
      <c r="X209" s="39" t="s">
        <v>48</v>
      </c>
      <c r="Y209" s="37"/>
      <c r="Z209" s="37"/>
      <c r="AA209" s="37"/>
      <c r="AB209" s="37"/>
      <c r="AC209" s="37"/>
      <c r="AD209" s="37"/>
      <c r="AE209" s="37"/>
      <c r="AF209" s="37"/>
      <c r="AG209" s="37"/>
    </row>
    <row r="210" spans="1:33" ht="12.75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 t="s">
        <v>13</v>
      </c>
      <c r="W210" s="37"/>
      <c r="X210" s="39" t="s">
        <v>49</v>
      </c>
      <c r="Y210" s="37"/>
      <c r="Z210" s="37"/>
      <c r="AA210" s="37"/>
      <c r="AB210" s="37"/>
      <c r="AC210" s="37"/>
      <c r="AD210" s="37"/>
      <c r="AE210" s="37"/>
      <c r="AF210" s="37"/>
      <c r="AG210" s="37"/>
    </row>
    <row r="211" spans="1:33" ht="12.75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 t="s">
        <v>15</v>
      </c>
      <c r="W211" s="37"/>
      <c r="X211" s="39">
        <v>634646</v>
      </c>
      <c r="Y211" s="37"/>
      <c r="Z211" s="37"/>
      <c r="AA211" s="37"/>
      <c r="AB211" s="37"/>
      <c r="AC211" s="37"/>
      <c r="AD211" s="37"/>
      <c r="AE211" s="37"/>
      <c r="AF211" s="37"/>
      <c r="AG211" s="37"/>
    </row>
    <row r="212" spans="1:33" ht="12.75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 t="s">
        <v>16</v>
      </c>
      <c r="W212" s="37"/>
      <c r="X212" s="39"/>
      <c r="Y212" s="37"/>
      <c r="Z212" s="37"/>
      <c r="AA212" s="37"/>
      <c r="AB212" s="37"/>
      <c r="AC212" s="37"/>
      <c r="AD212" s="37"/>
      <c r="AE212" s="37"/>
      <c r="AF212" s="37"/>
      <c r="AG212" s="37"/>
    </row>
    <row r="213" spans="1:33" ht="12.75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 t="s">
        <v>17</v>
      </c>
      <c r="W213" s="37"/>
      <c r="X213" s="39"/>
      <c r="Y213" s="37"/>
      <c r="Z213" s="37"/>
      <c r="AA213" s="37"/>
      <c r="AB213" s="37"/>
      <c r="AC213" s="37"/>
      <c r="AD213" s="37"/>
      <c r="AE213" s="37"/>
      <c r="AF213" s="37"/>
      <c r="AG213" s="37"/>
    </row>
    <row r="214" spans="1:33" ht="12.75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 t="s">
        <v>18</v>
      </c>
      <c r="W214" s="37"/>
      <c r="X214" s="39"/>
      <c r="Y214" s="37"/>
      <c r="Z214" s="37"/>
      <c r="AA214" s="37"/>
      <c r="AB214" s="37"/>
      <c r="AC214" s="37"/>
      <c r="AD214" s="37"/>
      <c r="AE214" s="37"/>
      <c r="AF214" s="37"/>
      <c r="AG214" s="37"/>
    </row>
    <row r="215" spans="1:33" ht="12.75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 t="s">
        <v>19</v>
      </c>
      <c r="W215" s="37"/>
      <c r="X215" s="39"/>
      <c r="Y215" s="37"/>
      <c r="Z215" s="37"/>
      <c r="AA215" s="37"/>
      <c r="AB215" s="37"/>
      <c r="AC215" s="37"/>
      <c r="AD215" s="37"/>
      <c r="AE215" s="37"/>
      <c r="AF215" s="37"/>
      <c r="AG215" s="37"/>
    </row>
    <row r="216" spans="1:33" ht="12.75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 t="s">
        <v>20</v>
      </c>
      <c r="W216" s="37"/>
      <c r="X216" s="39"/>
      <c r="Y216" s="37"/>
      <c r="Z216" s="37"/>
      <c r="AA216" s="37"/>
      <c r="AB216" s="37"/>
      <c r="AC216" s="37"/>
      <c r="AD216" s="37"/>
      <c r="AE216" s="37"/>
      <c r="AF216" s="37"/>
      <c r="AG216" s="37"/>
    </row>
    <row r="217" spans="1:33" ht="12.75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 t="s">
        <v>21</v>
      </c>
      <c r="W217" s="37"/>
      <c r="X217" s="39"/>
      <c r="Y217" s="37"/>
      <c r="Z217" s="37"/>
      <c r="AA217" s="37"/>
      <c r="AB217" s="37"/>
      <c r="AC217" s="37"/>
      <c r="AD217" s="37"/>
      <c r="AE217" s="37"/>
      <c r="AF217" s="37"/>
      <c r="AG217" s="37"/>
    </row>
    <row r="218" spans="1:33" ht="12.75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 t="s">
        <v>22</v>
      </c>
      <c r="W218" s="37"/>
      <c r="X218" s="39"/>
      <c r="Y218" s="37"/>
      <c r="Z218" s="37"/>
      <c r="AA218" s="37"/>
      <c r="AB218" s="37"/>
      <c r="AC218" s="37"/>
      <c r="AD218" s="37"/>
      <c r="AE218" s="37"/>
      <c r="AF218" s="37"/>
      <c r="AG218" s="37"/>
    </row>
    <row r="219" spans="1:33" ht="12.75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 t="s">
        <v>23</v>
      </c>
      <c r="W219" s="37"/>
      <c r="X219" s="39"/>
      <c r="Y219" s="37"/>
      <c r="Z219" s="37"/>
      <c r="AA219" s="37"/>
      <c r="AB219" s="37"/>
      <c r="AC219" s="37"/>
      <c r="AD219" s="37"/>
      <c r="AE219" s="37"/>
      <c r="AF219" s="37"/>
      <c r="AG219" s="37"/>
    </row>
    <row r="220" spans="1:33" ht="12.75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 t="s">
        <v>24</v>
      </c>
      <c r="W220" s="37"/>
      <c r="X220" s="39" t="s">
        <v>72</v>
      </c>
      <c r="Y220" s="37"/>
      <c r="Z220" s="37"/>
      <c r="AA220" s="37"/>
      <c r="AB220" s="37"/>
      <c r="AC220" s="37"/>
      <c r="AD220" s="37"/>
      <c r="AE220" s="37"/>
      <c r="AF220" s="37"/>
      <c r="AG220" s="37"/>
    </row>
    <row r="221" spans="1:33" ht="12.75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 t="s">
        <v>26</v>
      </c>
      <c r="W221" s="37"/>
      <c r="X221" s="39" t="s">
        <v>39</v>
      </c>
      <c r="Y221" s="37"/>
      <c r="Z221" s="37"/>
      <c r="AA221" s="37"/>
      <c r="AB221" s="37"/>
      <c r="AC221" s="37"/>
      <c r="AD221" s="37"/>
      <c r="AE221" s="37"/>
      <c r="AF221" s="37"/>
      <c r="AG221" s="37"/>
    </row>
    <row r="222" spans="1:33" ht="12.75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 t="s">
        <v>28</v>
      </c>
      <c r="W222" s="37"/>
      <c r="X222" s="39" t="s">
        <v>40</v>
      </c>
      <c r="Y222" s="37"/>
      <c r="Z222" s="37"/>
      <c r="AA222" s="37"/>
      <c r="AB222" s="37"/>
      <c r="AC222" s="37"/>
      <c r="AD222" s="37"/>
      <c r="AE222" s="37"/>
      <c r="AF222" s="37"/>
      <c r="AG222" s="37"/>
    </row>
    <row r="223" spans="1:33" ht="12.75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 t="s">
        <v>30</v>
      </c>
      <c r="W223" s="37"/>
      <c r="X223" s="39">
        <v>220543</v>
      </c>
      <c r="Y223" s="37"/>
      <c r="Z223" s="37"/>
      <c r="AA223" s="37"/>
      <c r="AB223" s="37"/>
      <c r="AC223" s="37"/>
      <c r="AD223" s="37"/>
      <c r="AE223" s="37"/>
      <c r="AF223" s="37"/>
      <c r="AG223" s="37"/>
    </row>
    <row r="224" spans="1:33" ht="12.75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 t="s">
        <v>31</v>
      </c>
      <c r="W224" s="37"/>
      <c r="X224" s="39" t="s">
        <v>73</v>
      </c>
      <c r="Y224" s="37"/>
      <c r="Z224" s="37"/>
      <c r="AA224" s="37"/>
      <c r="AB224" s="37"/>
      <c r="AC224" s="37"/>
      <c r="AD224" s="37"/>
      <c r="AE224" s="37"/>
      <c r="AF224" s="37"/>
      <c r="AG224" s="37"/>
    </row>
    <row r="225" spans="1:33" ht="12.75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 t="s">
        <v>32</v>
      </c>
      <c r="W225" s="37"/>
      <c r="X225" s="39" t="s">
        <v>74</v>
      </c>
      <c r="Y225" s="37"/>
      <c r="Z225" s="37"/>
      <c r="AA225" s="37"/>
      <c r="AB225" s="37"/>
      <c r="AC225" s="37"/>
      <c r="AD225" s="37"/>
      <c r="AE225" s="37"/>
      <c r="AF225" s="37"/>
      <c r="AG225" s="37"/>
    </row>
    <row r="226" spans="1:33" ht="12.75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 t="s">
        <v>33</v>
      </c>
      <c r="W226" s="37"/>
      <c r="X226" s="39">
        <v>8220743447</v>
      </c>
      <c r="Y226" s="37"/>
      <c r="Z226" s="37"/>
      <c r="AA226" s="37"/>
      <c r="AB226" s="37"/>
      <c r="AC226" s="37"/>
      <c r="AD226" s="37"/>
      <c r="AE226" s="37"/>
      <c r="AF226" s="37"/>
      <c r="AG226" s="37"/>
    </row>
    <row r="227" spans="1:33" ht="12.75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 t="s">
        <v>34</v>
      </c>
      <c r="W227" s="37"/>
      <c r="X227" s="39">
        <v>300549</v>
      </c>
      <c r="Y227" s="37"/>
      <c r="Z227" s="37"/>
      <c r="AA227" s="37"/>
      <c r="AB227" s="37"/>
      <c r="AC227" s="37"/>
      <c r="AD227" s="37"/>
      <c r="AE227" s="37"/>
      <c r="AF227" s="37"/>
      <c r="AG227" s="37"/>
    </row>
    <row r="228" spans="1:33" ht="12.75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9"/>
      <c r="Y228" s="37"/>
      <c r="Z228" s="37"/>
      <c r="AA228" s="37"/>
      <c r="AB228" s="37"/>
      <c r="AC228" s="37"/>
      <c r="AD228" s="37"/>
      <c r="AE228" s="37"/>
      <c r="AF228" s="37"/>
      <c r="AG228" s="37"/>
    </row>
    <row r="229" spans="1:33" ht="12.75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>
        <v>9</v>
      </c>
      <c r="V229" s="37" t="s">
        <v>7</v>
      </c>
      <c r="W229" s="37"/>
      <c r="X229" s="39"/>
      <c r="Y229" s="37"/>
      <c r="Z229" s="37"/>
      <c r="AA229" s="37"/>
      <c r="AB229" s="37"/>
      <c r="AC229" s="37"/>
      <c r="AD229" s="37"/>
      <c r="AE229" s="37"/>
      <c r="AF229" s="37"/>
      <c r="AG229" s="37"/>
    </row>
    <row r="230" spans="1:33" ht="12.75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 t="s">
        <v>9</v>
      </c>
      <c r="W230" s="37"/>
      <c r="X230" s="39" t="s">
        <v>47</v>
      </c>
      <c r="Y230" s="37"/>
      <c r="Z230" s="37"/>
      <c r="AA230" s="37"/>
      <c r="AB230" s="37"/>
      <c r="AC230" s="37"/>
      <c r="AD230" s="37"/>
      <c r="AE230" s="37"/>
      <c r="AF230" s="37"/>
      <c r="AG230" s="37"/>
    </row>
    <row r="231" spans="1:33" ht="12.75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 t="s">
        <v>11</v>
      </c>
      <c r="W231" s="37"/>
      <c r="X231" s="39" t="s">
        <v>36</v>
      </c>
      <c r="Y231" s="37"/>
      <c r="Z231" s="37"/>
      <c r="AA231" s="37"/>
      <c r="AB231" s="37"/>
      <c r="AC231" s="37"/>
      <c r="AD231" s="37"/>
      <c r="AE231" s="37"/>
      <c r="AF231" s="37"/>
      <c r="AG231" s="37"/>
    </row>
    <row r="232" spans="1:33" ht="12.75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 t="s">
        <v>13</v>
      </c>
      <c r="W232" s="37"/>
      <c r="X232" s="39" t="s">
        <v>37</v>
      </c>
      <c r="Y232" s="37"/>
      <c r="Z232" s="37"/>
      <c r="AA232" s="37"/>
      <c r="AB232" s="37"/>
      <c r="AC232" s="37"/>
      <c r="AD232" s="37"/>
      <c r="AE232" s="37"/>
      <c r="AF232" s="37"/>
      <c r="AG232" s="37"/>
    </row>
    <row r="233" spans="1:33" ht="12.75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 t="s">
        <v>15</v>
      </c>
      <c r="W233" s="37"/>
      <c r="X233" s="39">
        <v>912432</v>
      </c>
      <c r="Y233" s="37"/>
      <c r="Z233" s="37"/>
      <c r="AA233" s="37"/>
      <c r="AB233" s="37"/>
      <c r="AC233" s="37"/>
      <c r="AD233" s="37"/>
      <c r="AE233" s="37"/>
      <c r="AF233" s="37"/>
      <c r="AG233" s="37"/>
    </row>
    <row r="234" spans="1:33" ht="12.75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 t="s">
        <v>16</v>
      </c>
      <c r="W234" s="37"/>
      <c r="X234" s="39"/>
      <c r="Y234" s="37"/>
      <c r="Z234" s="37"/>
      <c r="AA234" s="37"/>
      <c r="AB234" s="37"/>
      <c r="AC234" s="37"/>
      <c r="AD234" s="37"/>
      <c r="AE234" s="37"/>
      <c r="AF234" s="37"/>
      <c r="AG234" s="37"/>
    </row>
    <row r="235" spans="1:33" ht="12.75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 t="s">
        <v>17</v>
      </c>
      <c r="W235" s="37"/>
      <c r="X235" s="39"/>
      <c r="Y235" s="37"/>
      <c r="Z235" s="37"/>
      <c r="AA235" s="37"/>
      <c r="AB235" s="37"/>
      <c r="AC235" s="37"/>
      <c r="AD235" s="37"/>
      <c r="AE235" s="37"/>
      <c r="AF235" s="37"/>
      <c r="AG235" s="37"/>
    </row>
    <row r="236" spans="1:33" ht="12.75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 t="s">
        <v>18</v>
      </c>
      <c r="W236" s="37"/>
      <c r="X236" s="39"/>
      <c r="Y236" s="37"/>
      <c r="Z236" s="37"/>
      <c r="AA236" s="37"/>
      <c r="AB236" s="37"/>
      <c r="AC236" s="37"/>
      <c r="AD236" s="37"/>
      <c r="AE236" s="37"/>
      <c r="AF236" s="37"/>
      <c r="AG236" s="37"/>
    </row>
    <row r="237" spans="1:33" ht="12.75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 t="s">
        <v>19</v>
      </c>
      <c r="W237" s="37"/>
      <c r="X237" s="39"/>
      <c r="Y237" s="37"/>
      <c r="Z237" s="37"/>
      <c r="AA237" s="37"/>
      <c r="AB237" s="37"/>
      <c r="AC237" s="37"/>
      <c r="AD237" s="37"/>
      <c r="AE237" s="37"/>
      <c r="AF237" s="37"/>
      <c r="AG237" s="37"/>
    </row>
    <row r="238" spans="1:33" ht="12.75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 t="s">
        <v>20</v>
      </c>
      <c r="W238" s="37"/>
      <c r="X238" s="39"/>
      <c r="Y238" s="37"/>
      <c r="Z238" s="37"/>
      <c r="AA238" s="37"/>
      <c r="AB238" s="37"/>
      <c r="AC238" s="37"/>
      <c r="AD238" s="37"/>
      <c r="AE238" s="37"/>
      <c r="AF238" s="37"/>
      <c r="AG238" s="37"/>
    </row>
    <row r="239" spans="1:33" ht="12.75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 t="s">
        <v>21</v>
      </c>
      <c r="W239" s="37"/>
      <c r="X239" s="39"/>
      <c r="Y239" s="37"/>
      <c r="Z239" s="37"/>
      <c r="AA239" s="37"/>
      <c r="AB239" s="37"/>
      <c r="AC239" s="37"/>
      <c r="AD239" s="37"/>
      <c r="AE239" s="37"/>
      <c r="AF239" s="37"/>
      <c r="AG239" s="37"/>
    </row>
    <row r="240" spans="1:33" ht="12.75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 t="s">
        <v>22</v>
      </c>
      <c r="W240" s="37"/>
      <c r="X240" s="39"/>
      <c r="Y240" s="37"/>
      <c r="Z240" s="37"/>
      <c r="AA240" s="37"/>
      <c r="AB240" s="37"/>
      <c r="AC240" s="37"/>
      <c r="AD240" s="37"/>
      <c r="AE240" s="37"/>
      <c r="AF240" s="37"/>
      <c r="AG240" s="37"/>
    </row>
    <row r="241" spans="1:33" ht="12.75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 t="s">
        <v>23</v>
      </c>
      <c r="W241" s="37"/>
      <c r="X241" s="39"/>
      <c r="Y241" s="37"/>
      <c r="Z241" s="37"/>
      <c r="AA241" s="37"/>
      <c r="AB241" s="37"/>
      <c r="AC241" s="37"/>
      <c r="AD241" s="37"/>
      <c r="AE241" s="37"/>
      <c r="AF241" s="37"/>
      <c r="AG241" s="37"/>
    </row>
    <row r="242" spans="1:33" ht="12.75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 t="s">
        <v>24</v>
      </c>
      <c r="W242" s="37"/>
      <c r="X242" s="39" t="s">
        <v>73</v>
      </c>
      <c r="Y242" s="37"/>
      <c r="Z242" s="37"/>
      <c r="AA242" s="37"/>
      <c r="AB242" s="37"/>
      <c r="AC242" s="37"/>
      <c r="AD242" s="37"/>
      <c r="AE242" s="37"/>
      <c r="AF242" s="37"/>
      <c r="AG242" s="37"/>
    </row>
    <row r="243" spans="1:33" ht="12.75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 t="s">
        <v>26</v>
      </c>
      <c r="W243" s="37"/>
      <c r="X243" s="39" t="s">
        <v>74</v>
      </c>
      <c r="Y243" s="37"/>
      <c r="Z243" s="37"/>
      <c r="AA243" s="37"/>
      <c r="AB243" s="37"/>
      <c r="AC243" s="37"/>
      <c r="AD243" s="37"/>
      <c r="AE243" s="37"/>
      <c r="AF243" s="37"/>
      <c r="AG243" s="37"/>
    </row>
    <row r="244" spans="1:33" ht="12.75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 t="s">
        <v>28</v>
      </c>
      <c r="W244" s="37"/>
      <c r="X244" s="39">
        <v>8220743447</v>
      </c>
      <c r="Y244" s="37"/>
      <c r="Z244" s="37"/>
      <c r="AA244" s="37"/>
      <c r="AB244" s="37"/>
      <c r="AC244" s="37"/>
      <c r="AD244" s="37"/>
      <c r="AE244" s="37"/>
      <c r="AF244" s="37"/>
      <c r="AG244" s="37"/>
    </row>
    <row r="245" spans="1:33" ht="12.75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 t="s">
        <v>30</v>
      </c>
      <c r="W245" s="37"/>
      <c r="X245" s="39">
        <v>300549</v>
      </c>
      <c r="Y245" s="37"/>
      <c r="Z245" s="37"/>
      <c r="AA245" s="37"/>
      <c r="AB245" s="37"/>
      <c r="AC245" s="37"/>
      <c r="AD245" s="37"/>
      <c r="AE245" s="37"/>
      <c r="AF245" s="37"/>
      <c r="AG245" s="37"/>
    </row>
    <row r="246" spans="1:33" ht="12.75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 t="s">
        <v>31</v>
      </c>
      <c r="W246" s="37"/>
      <c r="X246" s="39" t="s">
        <v>72</v>
      </c>
      <c r="Y246" s="37"/>
      <c r="Z246" s="37"/>
      <c r="AA246" s="37"/>
      <c r="AB246" s="37"/>
      <c r="AC246" s="37"/>
      <c r="AD246" s="37"/>
      <c r="AE246" s="37"/>
      <c r="AF246" s="37"/>
      <c r="AG246" s="37"/>
    </row>
    <row r="247" spans="1:33" ht="12.75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 t="s">
        <v>32</v>
      </c>
      <c r="W247" s="37"/>
      <c r="X247" s="39" t="s">
        <v>39</v>
      </c>
      <c r="Y247" s="37"/>
      <c r="Z247" s="37"/>
      <c r="AA247" s="37"/>
      <c r="AB247" s="37"/>
      <c r="AC247" s="37"/>
      <c r="AD247" s="37"/>
      <c r="AE247" s="37"/>
      <c r="AF247" s="37"/>
      <c r="AG247" s="37"/>
    </row>
    <row r="248" spans="1:33" ht="12.75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 t="s">
        <v>33</v>
      </c>
      <c r="W248" s="37"/>
      <c r="X248" s="39" t="s">
        <v>40</v>
      </c>
      <c r="Y248" s="37"/>
      <c r="Z248" s="37"/>
      <c r="AA248" s="37"/>
      <c r="AB248" s="37"/>
      <c r="AC248" s="37"/>
      <c r="AD248" s="37"/>
      <c r="AE248" s="37"/>
      <c r="AF248" s="37"/>
      <c r="AG248" s="37"/>
    </row>
    <row r="249" spans="1:33" ht="12.75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 t="s">
        <v>34</v>
      </c>
      <c r="W249" s="37"/>
      <c r="X249" s="39">
        <v>220543</v>
      </c>
      <c r="Y249" s="37"/>
      <c r="Z249" s="37"/>
      <c r="AA249" s="37"/>
      <c r="AB249" s="37"/>
      <c r="AC249" s="37"/>
      <c r="AD249" s="37"/>
      <c r="AE249" s="37"/>
      <c r="AF249" s="37"/>
      <c r="AG249" s="37"/>
    </row>
    <row r="250" spans="1:33" ht="12.75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9"/>
      <c r="Y250" s="37"/>
      <c r="Z250" s="37"/>
      <c r="AA250" s="37"/>
      <c r="AB250" s="37"/>
      <c r="AC250" s="37"/>
      <c r="AD250" s="37"/>
      <c r="AE250" s="37"/>
      <c r="AF250" s="37"/>
      <c r="AG250" s="37"/>
    </row>
    <row r="251" spans="1:33" ht="12.75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>
        <v>10</v>
      </c>
      <c r="V251" s="37" t="s">
        <v>7</v>
      </c>
      <c r="W251" s="37"/>
      <c r="X251" s="39"/>
      <c r="Y251" s="37"/>
      <c r="Z251" s="37"/>
      <c r="AA251" s="37"/>
      <c r="AB251" s="37"/>
      <c r="AC251" s="37"/>
      <c r="AD251" s="37"/>
      <c r="AE251" s="37"/>
      <c r="AF251" s="37"/>
      <c r="AG251" s="37"/>
    </row>
    <row r="252" spans="1:33" ht="12.75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 t="s">
        <v>9</v>
      </c>
      <c r="W252" s="37"/>
      <c r="X252" s="39"/>
      <c r="Y252" s="37"/>
      <c r="Z252" s="37"/>
      <c r="AA252" s="37"/>
      <c r="AB252" s="37"/>
      <c r="AC252" s="37"/>
      <c r="AD252" s="37"/>
      <c r="AE252" s="37"/>
      <c r="AF252" s="37"/>
      <c r="AG252" s="37"/>
    </row>
    <row r="253" spans="1:33" ht="12.75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 t="s">
        <v>11</v>
      </c>
      <c r="W253" s="37"/>
      <c r="X253" s="39"/>
      <c r="Y253" s="37"/>
      <c r="Z253" s="37"/>
      <c r="AA253" s="37"/>
      <c r="AB253" s="37"/>
      <c r="AC253" s="37"/>
      <c r="AD253" s="37"/>
      <c r="AE253" s="37"/>
      <c r="AF253" s="37"/>
      <c r="AG253" s="37"/>
    </row>
    <row r="254" spans="1:33" ht="12.75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 t="s">
        <v>13</v>
      </c>
      <c r="W254" s="37"/>
      <c r="X254" s="39"/>
      <c r="Y254" s="37"/>
      <c r="Z254" s="37"/>
      <c r="AA254" s="37"/>
      <c r="AB254" s="37"/>
      <c r="AC254" s="37"/>
      <c r="AD254" s="37"/>
      <c r="AE254" s="37"/>
      <c r="AF254" s="37"/>
      <c r="AG254" s="37"/>
    </row>
    <row r="255" spans="1:33" ht="12.75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 t="s">
        <v>15</v>
      </c>
      <c r="W255" s="37"/>
      <c r="X255" s="39"/>
      <c r="Y255" s="37"/>
      <c r="Z255" s="37"/>
      <c r="AA255" s="37"/>
      <c r="AB255" s="37"/>
      <c r="AC255" s="37"/>
      <c r="AD255" s="37"/>
      <c r="AE255" s="37"/>
      <c r="AF255" s="37"/>
      <c r="AG255" s="37"/>
    </row>
    <row r="256" spans="1:33" ht="12.75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 t="s">
        <v>16</v>
      </c>
      <c r="W256" s="37"/>
      <c r="X256" s="39"/>
      <c r="Y256" s="37"/>
      <c r="Z256" s="37"/>
      <c r="AA256" s="37"/>
      <c r="AB256" s="37"/>
      <c r="AC256" s="37"/>
      <c r="AD256" s="37"/>
      <c r="AE256" s="37"/>
      <c r="AF256" s="37"/>
      <c r="AG256" s="37"/>
    </row>
    <row r="257" spans="1:33" ht="12.75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 t="s">
        <v>17</v>
      </c>
      <c r="W257" s="37"/>
      <c r="X257" s="39"/>
      <c r="Y257" s="37"/>
      <c r="Z257" s="37"/>
      <c r="AA257" s="37"/>
      <c r="AB257" s="37"/>
      <c r="AC257" s="37"/>
      <c r="AD257" s="37"/>
      <c r="AE257" s="37"/>
      <c r="AF257" s="37"/>
      <c r="AG257" s="37"/>
    </row>
    <row r="258" spans="1:33" ht="12.75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 t="s">
        <v>18</v>
      </c>
      <c r="W258" s="37"/>
      <c r="X258" s="39"/>
      <c r="Y258" s="37"/>
      <c r="Z258" s="37"/>
      <c r="AA258" s="37"/>
      <c r="AB258" s="37"/>
      <c r="AC258" s="37"/>
      <c r="AD258" s="37"/>
      <c r="AE258" s="37"/>
      <c r="AF258" s="37"/>
      <c r="AG258" s="37"/>
    </row>
    <row r="259" spans="1:33" ht="12.75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 t="s">
        <v>19</v>
      </c>
      <c r="W259" s="37"/>
      <c r="X259" s="39"/>
      <c r="Y259" s="37"/>
      <c r="Z259" s="37"/>
      <c r="AA259" s="37"/>
      <c r="AB259" s="37"/>
      <c r="AC259" s="37"/>
      <c r="AD259" s="37"/>
      <c r="AE259" s="37"/>
      <c r="AF259" s="37"/>
      <c r="AG259" s="37"/>
    </row>
    <row r="260" spans="1:33" ht="12.75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 t="s">
        <v>20</v>
      </c>
      <c r="W260" s="37"/>
      <c r="X260" s="39"/>
      <c r="Y260" s="37"/>
      <c r="Z260" s="37"/>
      <c r="AA260" s="37"/>
      <c r="AB260" s="37"/>
      <c r="AC260" s="37"/>
      <c r="AD260" s="37"/>
      <c r="AE260" s="37"/>
      <c r="AF260" s="37"/>
      <c r="AG260" s="37"/>
    </row>
    <row r="261" spans="1:33" ht="12.75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 t="s">
        <v>21</v>
      </c>
      <c r="W261" s="37"/>
      <c r="X261" s="39"/>
      <c r="Y261" s="37"/>
      <c r="Z261" s="37"/>
      <c r="AA261" s="37"/>
      <c r="AB261" s="37"/>
      <c r="AC261" s="37"/>
      <c r="AD261" s="37"/>
      <c r="AE261" s="37"/>
      <c r="AF261" s="37"/>
      <c r="AG261" s="37"/>
    </row>
    <row r="262" spans="1:33" ht="12.75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 t="s">
        <v>22</v>
      </c>
      <c r="W262" s="37"/>
      <c r="X262" s="39"/>
      <c r="Y262" s="37"/>
      <c r="Z262" s="37"/>
      <c r="AA262" s="37"/>
      <c r="AB262" s="37"/>
      <c r="AC262" s="37"/>
      <c r="AD262" s="37"/>
      <c r="AE262" s="37"/>
      <c r="AF262" s="37"/>
      <c r="AG262" s="37"/>
    </row>
    <row r="263" spans="1:33" ht="12.75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 t="s">
        <v>23</v>
      </c>
      <c r="W263" s="37"/>
      <c r="X263" s="39"/>
      <c r="Y263" s="37"/>
      <c r="Z263" s="37"/>
      <c r="AA263" s="37"/>
      <c r="AB263" s="37"/>
      <c r="AC263" s="37"/>
      <c r="AD263" s="37"/>
      <c r="AE263" s="37"/>
      <c r="AF263" s="37"/>
      <c r="AG263" s="37"/>
    </row>
    <row r="264" spans="1:33" ht="12.75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 t="s">
        <v>24</v>
      </c>
      <c r="W264" s="37"/>
      <c r="X264" s="39"/>
      <c r="Y264" s="37"/>
      <c r="Z264" s="37"/>
      <c r="AA264" s="37"/>
      <c r="AB264" s="37"/>
      <c r="AC264" s="37"/>
      <c r="AD264" s="37"/>
      <c r="AE264" s="37"/>
      <c r="AF264" s="37"/>
      <c r="AG264" s="37"/>
    </row>
    <row r="265" spans="1:33" ht="12.75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 t="s">
        <v>26</v>
      </c>
      <c r="W265" s="37"/>
      <c r="X265" s="39"/>
      <c r="Y265" s="37"/>
      <c r="Z265" s="37"/>
      <c r="AA265" s="37"/>
      <c r="AB265" s="37"/>
      <c r="AC265" s="37"/>
      <c r="AD265" s="37"/>
      <c r="AE265" s="37"/>
      <c r="AF265" s="37"/>
      <c r="AG265" s="37"/>
    </row>
    <row r="266" spans="1:33" ht="12.75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 t="s">
        <v>28</v>
      </c>
      <c r="W266" s="37"/>
      <c r="X266" s="39"/>
      <c r="Y266" s="37"/>
      <c r="Z266" s="37"/>
      <c r="AA266" s="37"/>
      <c r="AB266" s="37"/>
      <c r="AC266" s="37"/>
      <c r="AD266" s="37"/>
      <c r="AE266" s="37"/>
      <c r="AF266" s="37"/>
      <c r="AG266" s="37"/>
    </row>
    <row r="267" spans="1:33" ht="12.75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 t="s">
        <v>30</v>
      </c>
      <c r="W267" s="37"/>
      <c r="X267" s="39"/>
      <c r="Y267" s="37"/>
      <c r="Z267" s="37"/>
      <c r="AA267" s="37"/>
      <c r="AB267" s="37"/>
      <c r="AC267" s="37"/>
      <c r="AD267" s="37"/>
      <c r="AE267" s="37"/>
      <c r="AF267" s="37"/>
      <c r="AG267" s="37"/>
    </row>
    <row r="268" spans="1:33" ht="12.75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 t="s">
        <v>31</v>
      </c>
      <c r="W268" s="37"/>
      <c r="X268" s="39"/>
      <c r="Y268" s="37"/>
      <c r="Z268" s="37"/>
      <c r="AA268" s="37"/>
      <c r="AB268" s="37"/>
      <c r="AC268" s="37"/>
      <c r="AD268" s="37"/>
      <c r="AE268" s="37"/>
      <c r="AF268" s="37"/>
      <c r="AG268" s="37"/>
    </row>
    <row r="269" spans="1:33" ht="12.75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 t="s">
        <v>32</v>
      </c>
      <c r="W269" s="37"/>
      <c r="X269" s="39"/>
      <c r="Y269" s="37"/>
      <c r="Z269" s="37"/>
      <c r="AA269" s="37"/>
      <c r="AB269" s="37"/>
      <c r="AC269" s="37"/>
      <c r="AD269" s="37"/>
      <c r="AE269" s="37"/>
      <c r="AF269" s="37"/>
      <c r="AG269" s="37"/>
    </row>
    <row r="270" spans="1:33" ht="12.75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 t="s">
        <v>33</v>
      </c>
      <c r="W270" s="37"/>
      <c r="X270" s="39"/>
      <c r="Y270" s="37"/>
      <c r="Z270" s="37"/>
      <c r="AA270" s="37"/>
      <c r="AB270" s="37"/>
      <c r="AC270" s="37"/>
      <c r="AD270" s="37"/>
      <c r="AE270" s="37"/>
      <c r="AF270" s="37"/>
      <c r="AG270" s="37"/>
    </row>
    <row r="271" spans="1:33" ht="12.75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 t="s">
        <v>34</v>
      </c>
      <c r="W271" s="37"/>
      <c r="X271" s="39"/>
      <c r="Y271" s="37"/>
      <c r="Z271" s="37"/>
      <c r="AA271" s="37"/>
      <c r="AB271" s="37"/>
      <c r="AC271" s="37"/>
      <c r="AD271" s="37"/>
      <c r="AE271" s="37"/>
      <c r="AF271" s="37"/>
      <c r="AG271" s="37"/>
    </row>
    <row r="272" spans="1:33" ht="12.75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9"/>
      <c r="Y272" s="37"/>
      <c r="Z272" s="37"/>
      <c r="AA272" s="37"/>
      <c r="AB272" s="37"/>
      <c r="AC272" s="37"/>
      <c r="AD272" s="37"/>
      <c r="AE272" s="37"/>
      <c r="AF272" s="37"/>
      <c r="AG272" s="37"/>
    </row>
    <row r="273" spans="1:33" ht="12.75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>
        <v>11</v>
      </c>
      <c r="V273" s="37" t="s">
        <v>7</v>
      </c>
      <c r="W273" s="37"/>
      <c r="X273" s="39"/>
      <c r="Y273" s="37"/>
      <c r="Z273" s="37"/>
      <c r="AA273" s="37"/>
      <c r="AB273" s="37"/>
      <c r="AC273" s="37"/>
      <c r="AD273" s="37"/>
      <c r="AE273" s="37"/>
      <c r="AF273" s="37"/>
      <c r="AG273" s="37"/>
    </row>
    <row r="274" spans="1:33" ht="12.75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 t="s">
        <v>9</v>
      </c>
      <c r="W274" s="37"/>
      <c r="X274" s="39"/>
      <c r="Y274" s="37"/>
      <c r="Z274" s="37"/>
      <c r="AA274" s="37"/>
      <c r="AB274" s="37"/>
      <c r="AC274" s="37"/>
      <c r="AD274" s="37"/>
      <c r="AE274" s="37"/>
      <c r="AF274" s="37"/>
      <c r="AG274" s="37"/>
    </row>
    <row r="275" spans="1:33" ht="12.75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 t="s">
        <v>11</v>
      </c>
      <c r="W275" s="37"/>
      <c r="X275" s="39"/>
      <c r="Y275" s="37"/>
      <c r="Z275" s="37"/>
      <c r="AA275" s="37"/>
      <c r="AB275" s="37"/>
      <c r="AC275" s="37"/>
      <c r="AD275" s="37"/>
      <c r="AE275" s="37"/>
      <c r="AF275" s="37"/>
      <c r="AG275" s="37"/>
    </row>
    <row r="276" spans="1:33" ht="12.75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 t="s">
        <v>13</v>
      </c>
      <c r="W276" s="37"/>
      <c r="X276" s="39"/>
      <c r="Y276" s="37"/>
      <c r="Z276" s="37"/>
      <c r="AA276" s="37"/>
      <c r="AB276" s="37"/>
      <c r="AC276" s="37"/>
      <c r="AD276" s="37"/>
      <c r="AE276" s="37"/>
      <c r="AF276" s="37"/>
      <c r="AG276" s="37"/>
    </row>
    <row r="277" spans="1:33" ht="12.75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 t="s">
        <v>15</v>
      </c>
      <c r="W277" s="37"/>
      <c r="X277" s="39"/>
      <c r="Y277" s="37"/>
      <c r="Z277" s="37"/>
      <c r="AA277" s="37"/>
      <c r="AB277" s="37"/>
      <c r="AC277" s="37"/>
      <c r="AD277" s="37"/>
      <c r="AE277" s="37"/>
      <c r="AF277" s="37"/>
      <c r="AG277" s="37"/>
    </row>
    <row r="278" spans="1:33" ht="12.75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 t="s">
        <v>16</v>
      </c>
      <c r="W278" s="37"/>
      <c r="X278" s="39"/>
      <c r="Y278" s="37"/>
      <c r="Z278" s="37"/>
      <c r="AA278" s="37"/>
      <c r="AB278" s="37"/>
      <c r="AC278" s="37"/>
      <c r="AD278" s="37"/>
      <c r="AE278" s="37"/>
      <c r="AF278" s="37"/>
      <c r="AG278" s="37"/>
    </row>
    <row r="279" spans="1:33" ht="12.75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 t="s">
        <v>17</v>
      </c>
      <c r="W279" s="37"/>
      <c r="X279" s="39"/>
      <c r="Y279" s="37"/>
      <c r="Z279" s="37"/>
      <c r="AA279" s="37"/>
      <c r="AB279" s="37"/>
      <c r="AC279" s="37"/>
      <c r="AD279" s="37"/>
      <c r="AE279" s="37"/>
      <c r="AF279" s="37"/>
      <c r="AG279" s="37"/>
    </row>
    <row r="280" spans="1:33" ht="12.75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 t="s">
        <v>18</v>
      </c>
      <c r="W280" s="37"/>
      <c r="X280" s="39"/>
      <c r="Y280" s="37"/>
      <c r="Z280" s="37"/>
      <c r="AA280" s="37"/>
      <c r="AB280" s="37"/>
      <c r="AC280" s="37"/>
      <c r="AD280" s="37"/>
      <c r="AE280" s="37"/>
      <c r="AF280" s="37"/>
      <c r="AG280" s="37"/>
    </row>
    <row r="281" spans="1:33" ht="12.75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 t="s">
        <v>19</v>
      </c>
      <c r="W281" s="37"/>
      <c r="X281" s="39"/>
      <c r="Y281" s="37"/>
      <c r="Z281" s="37"/>
      <c r="AA281" s="37"/>
      <c r="AB281" s="37"/>
      <c r="AC281" s="37"/>
      <c r="AD281" s="37"/>
      <c r="AE281" s="37"/>
      <c r="AF281" s="37"/>
      <c r="AG281" s="37"/>
    </row>
    <row r="282" spans="1:33" ht="12.75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 t="s">
        <v>20</v>
      </c>
      <c r="W282" s="37"/>
      <c r="X282" s="39"/>
      <c r="Y282" s="37"/>
      <c r="Z282" s="37"/>
      <c r="AA282" s="37"/>
      <c r="AB282" s="37"/>
      <c r="AC282" s="37"/>
      <c r="AD282" s="37"/>
      <c r="AE282" s="37"/>
      <c r="AF282" s="37"/>
      <c r="AG282" s="37"/>
    </row>
    <row r="283" spans="1:33" ht="12.75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 t="s">
        <v>21</v>
      </c>
      <c r="W283" s="37"/>
      <c r="X283" s="39"/>
      <c r="Y283" s="37"/>
      <c r="Z283" s="37"/>
      <c r="AA283" s="37"/>
      <c r="AB283" s="37"/>
      <c r="AC283" s="37"/>
      <c r="AD283" s="37"/>
      <c r="AE283" s="37"/>
      <c r="AF283" s="37"/>
      <c r="AG283" s="37"/>
    </row>
    <row r="284" spans="1:33" ht="12.75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 t="s">
        <v>22</v>
      </c>
      <c r="W284" s="37"/>
      <c r="X284" s="39"/>
      <c r="Y284" s="37"/>
      <c r="Z284" s="37"/>
      <c r="AA284" s="37"/>
      <c r="AB284" s="37"/>
      <c r="AC284" s="37"/>
      <c r="AD284" s="37"/>
      <c r="AE284" s="37"/>
      <c r="AF284" s="37"/>
      <c r="AG284" s="37"/>
    </row>
    <row r="285" spans="1:33" ht="12.75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 t="s">
        <v>23</v>
      </c>
      <c r="W285" s="37"/>
      <c r="X285" s="39"/>
      <c r="Y285" s="37"/>
      <c r="Z285" s="37"/>
      <c r="AA285" s="37"/>
      <c r="AB285" s="37"/>
      <c r="AC285" s="37"/>
      <c r="AD285" s="37"/>
      <c r="AE285" s="37"/>
      <c r="AF285" s="37"/>
      <c r="AG285" s="37"/>
    </row>
    <row r="286" spans="1:33" ht="12.75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 t="s">
        <v>24</v>
      </c>
      <c r="W286" s="37"/>
      <c r="X286" s="39"/>
      <c r="Y286" s="37"/>
      <c r="Z286" s="37"/>
      <c r="AA286" s="37"/>
      <c r="AB286" s="37"/>
      <c r="AC286" s="37"/>
      <c r="AD286" s="37"/>
      <c r="AE286" s="37"/>
      <c r="AF286" s="37"/>
      <c r="AG286" s="37"/>
    </row>
    <row r="287" spans="1:33" ht="12.75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 t="s">
        <v>26</v>
      </c>
      <c r="W287" s="37"/>
      <c r="X287" s="39"/>
      <c r="Y287" s="37"/>
      <c r="Z287" s="37"/>
      <c r="AA287" s="37"/>
      <c r="AB287" s="37"/>
      <c r="AC287" s="37"/>
      <c r="AD287" s="37"/>
      <c r="AE287" s="37"/>
      <c r="AF287" s="37"/>
      <c r="AG287" s="37"/>
    </row>
    <row r="288" spans="1:33" ht="12.75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 t="s">
        <v>28</v>
      </c>
      <c r="W288" s="37"/>
      <c r="X288" s="39"/>
      <c r="Y288" s="37"/>
      <c r="Z288" s="37"/>
      <c r="AA288" s="37"/>
      <c r="AB288" s="37"/>
      <c r="AC288" s="37"/>
      <c r="AD288" s="37"/>
      <c r="AE288" s="37"/>
      <c r="AF288" s="37"/>
      <c r="AG288" s="37"/>
    </row>
    <row r="289" spans="1:33" ht="12.75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 t="s">
        <v>30</v>
      </c>
      <c r="W289" s="37"/>
      <c r="X289" s="39"/>
      <c r="Y289" s="37"/>
      <c r="Z289" s="37"/>
      <c r="AA289" s="37"/>
      <c r="AB289" s="37"/>
      <c r="AC289" s="37"/>
      <c r="AD289" s="37"/>
      <c r="AE289" s="37"/>
      <c r="AF289" s="37"/>
      <c r="AG289" s="37"/>
    </row>
    <row r="290" spans="1:33" ht="12.75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 t="s">
        <v>31</v>
      </c>
      <c r="W290" s="37"/>
      <c r="X290" s="39"/>
      <c r="Y290" s="37"/>
      <c r="Z290" s="37"/>
      <c r="AA290" s="37"/>
      <c r="AB290" s="37"/>
      <c r="AC290" s="37"/>
      <c r="AD290" s="37"/>
      <c r="AE290" s="37"/>
      <c r="AF290" s="37"/>
      <c r="AG290" s="37"/>
    </row>
    <row r="291" spans="1:33" ht="12.75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 t="s">
        <v>32</v>
      </c>
      <c r="W291" s="37"/>
      <c r="X291" s="39"/>
      <c r="Y291" s="37"/>
      <c r="Z291" s="37"/>
      <c r="AA291" s="37"/>
      <c r="AB291" s="37"/>
      <c r="AC291" s="37"/>
      <c r="AD291" s="37"/>
      <c r="AE291" s="37"/>
      <c r="AF291" s="37"/>
      <c r="AG291" s="37"/>
    </row>
    <row r="292" spans="1:33" ht="12.75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 t="s">
        <v>33</v>
      </c>
      <c r="W292" s="37"/>
      <c r="X292" s="39"/>
      <c r="Y292" s="37"/>
      <c r="Z292" s="37"/>
      <c r="AA292" s="37"/>
      <c r="AB292" s="37"/>
      <c r="AC292" s="37"/>
      <c r="AD292" s="37"/>
      <c r="AE292" s="37"/>
      <c r="AF292" s="37"/>
      <c r="AG292" s="37"/>
    </row>
    <row r="293" spans="1:33" ht="12.75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 t="s">
        <v>34</v>
      </c>
      <c r="W293" s="37"/>
      <c r="X293" s="39"/>
      <c r="Y293" s="37"/>
      <c r="Z293" s="37"/>
      <c r="AA293" s="37"/>
      <c r="AB293" s="37"/>
      <c r="AC293" s="37"/>
      <c r="AD293" s="37"/>
      <c r="AE293" s="37"/>
      <c r="AF293" s="37"/>
      <c r="AG293" s="37"/>
    </row>
    <row r="294" spans="1:33" ht="12.75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9"/>
      <c r="Y294" s="37"/>
      <c r="Z294" s="37"/>
      <c r="AA294" s="37"/>
      <c r="AB294" s="37"/>
      <c r="AC294" s="37"/>
      <c r="AD294" s="37"/>
      <c r="AE294" s="37"/>
      <c r="AF294" s="37"/>
      <c r="AG294" s="37"/>
    </row>
    <row r="295" spans="1:33" ht="12.75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>
        <v>12</v>
      </c>
      <c r="V295" s="37" t="s">
        <v>7</v>
      </c>
      <c r="W295" s="37"/>
      <c r="X295" s="39"/>
      <c r="Y295" s="37"/>
      <c r="Z295" s="37"/>
      <c r="AA295" s="37"/>
      <c r="AB295" s="37"/>
      <c r="AC295" s="37"/>
      <c r="AD295" s="37"/>
      <c r="AE295" s="37"/>
      <c r="AF295" s="37"/>
      <c r="AG295" s="37"/>
    </row>
    <row r="296" spans="1:33" ht="12.75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 t="s">
        <v>9</v>
      </c>
      <c r="W296" s="37"/>
      <c r="X296" s="39"/>
      <c r="Y296" s="37"/>
      <c r="Z296" s="37"/>
      <c r="AA296" s="37"/>
      <c r="AB296" s="37"/>
      <c r="AC296" s="37"/>
      <c r="AD296" s="37"/>
      <c r="AE296" s="37"/>
      <c r="AF296" s="37"/>
      <c r="AG296" s="37"/>
    </row>
    <row r="297" spans="1:33" ht="12.75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 t="s">
        <v>11</v>
      </c>
      <c r="W297" s="37"/>
      <c r="X297" s="39"/>
      <c r="Y297" s="37"/>
      <c r="Z297" s="37"/>
      <c r="AA297" s="37"/>
      <c r="AB297" s="37"/>
      <c r="AC297" s="37"/>
      <c r="AD297" s="37"/>
      <c r="AE297" s="37"/>
      <c r="AF297" s="37"/>
      <c r="AG297" s="37"/>
    </row>
    <row r="298" spans="1:33" ht="12.75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 t="s">
        <v>13</v>
      </c>
      <c r="W298" s="37"/>
      <c r="X298" s="39"/>
      <c r="Y298" s="37"/>
      <c r="Z298" s="37"/>
      <c r="AA298" s="37"/>
      <c r="AB298" s="37"/>
      <c r="AC298" s="37"/>
      <c r="AD298" s="37"/>
      <c r="AE298" s="37"/>
      <c r="AF298" s="37"/>
      <c r="AG298" s="37"/>
    </row>
    <row r="299" spans="1:33" ht="12.75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 t="s">
        <v>15</v>
      </c>
      <c r="W299" s="37"/>
      <c r="X299" s="39"/>
      <c r="Y299" s="37"/>
      <c r="Z299" s="37"/>
      <c r="AA299" s="37"/>
      <c r="AB299" s="37"/>
      <c r="AC299" s="37"/>
      <c r="AD299" s="37"/>
      <c r="AE299" s="37"/>
      <c r="AF299" s="37"/>
      <c r="AG299" s="37"/>
    </row>
    <row r="300" spans="1:33" ht="12.75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 t="s">
        <v>16</v>
      </c>
      <c r="W300" s="37"/>
      <c r="X300" s="39"/>
      <c r="Y300" s="37"/>
      <c r="Z300" s="37"/>
      <c r="AA300" s="37"/>
      <c r="AB300" s="37"/>
      <c r="AC300" s="37"/>
      <c r="AD300" s="37"/>
      <c r="AE300" s="37"/>
      <c r="AF300" s="37"/>
      <c r="AG300" s="37"/>
    </row>
    <row r="301" spans="1:33" ht="12.75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 t="s">
        <v>17</v>
      </c>
      <c r="W301" s="37"/>
      <c r="X301" s="39"/>
      <c r="Y301" s="37"/>
      <c r="Z301" s="37"/>
      <c r="AA301" s="37"/>
      <c r="AB301" s="37"/>
      <c r="AC301" s="37"/>
      <c r="AD301" s="37"/>
      <c r="AE301" s="37"/>
      <c r="AF301" s="37"/>
      <c r="AG301" s="37"/>
    </row>
    <row r="302" spans="1:33" ht="12.75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 t="s">
        <v>18</v>
      </c>
      <c r="W302" s="37"/>
      <c r="X302" s="39"/>
      <c r="Y302" s="37"/>
      <c r="Z302" s="37"/>
      <c r="AA302" s="37"/>
      <c r="AB302" s="37"/>
      <c r="AC302" s="37"/>
      <c r="AD302" s="37"/>
      <c r="AE302" s="37"/>
      <c r="AF302" s="37"/>
      <c r="AG302" s="37"/>
    </row>
    <row r="303" spans="1:33" ht="12.75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 t="s">
        <v>19</v>
      </c>
      <c r="W303" s="37"/>
      <c r="X303" s="39"/>
      <c r="Y303" s="37"/>
      <c r="Z303" s="37"/>
      <c r="AA303" s="37"/>
      <c r="AB303" s="37"/>
      <c r="AC303" s="37"/>
      <c r="AD303" s="37"/>
      <c r="AE303" s="37"/>
      <c r="AF303" s="37"/>
      <c r="AG303" s="37"/>
    </row>
    <row r="304" spans="1:33" ht="12.75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 t="s">
        <v>20</v>
      </c>
      <c r="W304" s="37"/>
      <c r="X304" s="39"/>
      <c r="Y304" s="37"/>
      <c r="Z304" s="37"/>
      <c r="AA304" s="37"/>
      <c r="AB304" s="37"/>
      <c r="AC304" s="37"/>
      <c r="AD304" s="37"/>
      <c r="AE304" s="37"/>
      <c r="AF304" s="37"/>
      <c r="AG304" s="37"/>
    </row>
    <row r="305" spans="1:33" ht="12.75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 t="s">
        <v>21</v>
      </c>
      <c r="W305" s="37"/>
      <c r="X305" s="39"/>
      <c r="Y305" s="37"/>
      <c r="Z305" s="37"/>
      <c r="AA305" s="37"/>
      <c r="AB305" s="37"/>
      <c r="AC305" s="37"/>
      <c r="AD305" s="37"/>
      <c r="AE305" s="37"/>
      <c r="AF305" s="37"/>
      <c r="AG305" s="37"/>
    </row>
    <row r="306" spans="1:33" ht="12.75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 t="s">
        <v>22</v>
      </c>
      <c r="W306" s="37"/>
      <c r="X306" s="39"/>
      <c r="Y306" s="37"/>
      <c r="Z306" s="37"/>
      <c r="AA306" s="37"/>
      <c r="AB306" s="37"/>
      <c r="AC306" s="37"/>
      <c r="AD306" s="37"/>
      <c r="AE306" s="37"/>
      <c r="AF306" s="37"/>
      <c r="AG306" s="37"/>
    </row>
    <row r="307" spans="1:33" ht="12.75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 t="s">
        <v>23</v>
      </c>
      <c r="W307" s="37"/>
      <c r="X307" s="39"/>
      <c r="Y307" s="37"/>
      <c r="Z307" s="37"/>
      <c r="AA307" s="37"/>
      <c r="AB307" s="37"/>
      <c r="AC307" s="37"/>
      <c r="AD307" s="37"/>
      <c r="AE307" s="37"/>
      <c r="AF307" s="37"/>
      <c r="AG307" s="37"/>
    </row>
    <row r="308" spans="1:33" ht="12.75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 t="s">
        <v>24</v>
      </c>
      <c r="W308" s="37"/>
      <c r="X308" s="39"/>
      <c r="Y308" s="37"/>
      <c r="Z308" s="37"/>
      <c r="AA308" s="37"/>
      <c r="AB308" s="37"/>
      <c r="AC308" s="37"/>
      <c r="AD308" s="37"/>
      <c r="AE308" s="37"/>
      <c r="AF308" s="37"/>
      <c r="AG308" s="37"/>
    </row>
    <row r="309" spans="1:33" ht="12.75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 t="s">
        <v>26</v>
      </c>
      <c r="W309" s="37"/>
      <c r="X309" s="39"/>
      <c r="Y309" s="37"/>
      <c r="Z309" s="37"/>
      <c r="AA309" s="37"/>
      <c r="AB309" s="37"/>
      <c r="AC309" s="37"/>
      <c r="AD309" s="37"/>
      <c r="AE309" s="37"/>
      <c r="AF309" s="37"/>
      <c r="AG309" s="37"/>
    </row>
    <row r="310" spans="1:33" ht="12.75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 t="s">
        <v>28</v>
      </c>
      <c r="W310" s="37"/>
      <c r="X310" s="39"/>
      <c r="Y310" s="37"/>
      <c r="Z310" s="37"/>
      <c r="AA310" s="37"/>
      <c r="AB310" s="37"/>
      <c r="AC310" s="37"/>
      <c r="AD310" s="37"/>
      <c r="AE310" s="37"/>
      <c r="AF310" s="37"/>
      <c r="AG310" s="37"/>
    </row>
    <row r="311" spans="1:33" ht="12.75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 t="s">
        <v>30</v>
      </c>
      <c r="W311" s="37"/>
      <c r="X311" s="39"/>
      <c r="Y311" s="37"/>
      <c r="Z311" s="37"/>
      <c r="AA311" s="37"/>
      <c r="AB311" s="37"/>
      <c r="AC311" s="37"/>
      <c r="AD311" s="37"/>
      <c r="AE311" s="37"/>
      <c r="AF311" s="37"/>
      <c r="AG311" s="37"/>
    </row>
    <row r="312" spans="1:33" ht="12.75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 t="s">
        <v>31</v>
      </c>
      <c r="W312" s="37"/>
      <c r="X312" s="39"/>
      <c r="Y312" s="37"/>
      <c r="Z312" s="37"/>
      <c r="AA312" s="37"/>
      <c r="AB312" s="37"/>
      <c r="AC312" s="37"/>
      <c r="AD312" s="37"/>
      <c r="AE312" s="37"/>
      <c r="AF312" s="37"/>
      <c r="AG312" s="37"/>
    </row>
    <row r="313" spans="1:33" ht="12.75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 t="s">
        <v>32</v>
      </c>
      <c r="W313" s="37"/>
      <c r="X313" s="39"/>
      <c r="Y313" s="37"/>
      <c r="Z313" s="37"/>
      <c r="AA313" s="37"/>
      <c r="AB313" s="37"/>
      <c r="AC313" s="37"/>
      <c r="AD313" s="37"/>
      <c r="AE313" s="37"/>
      <c r="AF313" s="37"/>
      <c r="AG313" s="37"/>
    </row>
    <row r="314" spans="1:33" ht="12.75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 t="s">
        <v>33</v>
      </c>
      <c r="W314" s="37"/>
      <c r="X314" s="39"/>
      <c r="Y314" s="37"/>
      <c r="Z314" s="37"/>
      <c r="AA314" s="37"/>
      <c r="AB314" s="37"/>
      <c r="AC314" s="37"/>
      <c r="AD314" s="37"/>
      <c r="AE314" s="37"/>
      <c r="AF314" s="37"/>
      <c r="AG314" s="37"/>
    </row>
    <row r="315" spans="1:33" ht="12.75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 t="s">
        <v>34</v>
      </c>
      <c r="W315" s="37"/>
      <c r="X315" s="39"/>
      <c r="Y315" s="37"/>
      <c r="Z315" s="37"/>
      <c r="AA315" s="37"/>
      <c r="AB315" s="37"/>
      <c r="AC315" s="37"/>
      <c r="AD315" s="37"/>
      <c r="AE315" s="37"/>
      <c r="AF315" s="37"/>
      <c r="AG315" s="37"/>
    </row>
    <row r="316" spans="1:33" ht="12.75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9"/>
      <c r="Y316" s="37"/>
      <c r="Z316" s="37"/>
      <c r="AA316" s="37"/>
      <c r="AB316" s="37"/>
      <c r="AC316" s="37"/>
      <c r="AD316" s="37"/>
      <c r="AE316" s="37"/>
      <c r="AF316" s="37"/>
      <c r="AG316" s="37"/>
    </row>
    <row r="317" spans="1:33" ht="12.75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>
        <v>13</v>
      </c>
      <c r="V317" s="37" t="s">
        <v>7</v>
      </c>
      <c r="W317" s="37"/>
      <c r="X317" s="39"/>
      <c r="Y317" s="37"/>
      <c r="Z317" s="37"/>
      <c r="AA317" s="37"/>
      <c r="AB317" s="37"/>
      <c r="AC317" s="37"/>
      <c r="AD317" s="37"/>
      <c r="AE317" s="37"/>
      <c r="AF317" s="37"/>
      <c r="AG317" s="37"/>
    </row>
    <row r="318" spans="1:33" ht="12.75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 t="s">
        <v>9</v>
      </c>
      <c r="W318" s="37"/>
      <c r="X318" s="39"/>
      <c r="Y318" s="37"/>
      <c r="Z318" s="37"/>
      <c r="AA318" s="37"/>
      <c r="AB318" s="37"/>
      <c r="AC318" s="37"/>
      <c r="AD318" s="37"/>
      <c r="AE318" s="37"/>
      <c r="AF318" s="37"/>
      <c r="AG318" s="37"/>
    </row>
    <row r="319" spans="1:33" ht="12.75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 t="s">
        <v>11</v>
      </c>
      <c r="W319" s="37"/>
      <c r="X319" s="39"/>
      <c r="Y319" s="37"/>
      <c r="Z319" s="37"/>
      <c r="AA319" s="37"/>
      <c r="AB319" s="37"/>
      <c r="AC319" s="37"/>
      <c r="AD319" s="37"/>
      <c r="AE319" s="37"/>
      <c r="AF319" s="37"/>
      <c r="AG319" s="37"/>
    </row>
    <row r="320" spans="1:33" ht="12.75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 t="s">
        <v>13</v>
      </c>
      <c r="W320" s="37"/>
      <c r="X320" s="39"/>
      <c r="Y320" s="37"/>
      <c r="Z320" s="37"/>
      <c r="AA320" s="37"/>
      <c r="AB320" s="37"/>
      <c r="AC320" s="37"/>
      <c r="AD320" s="37"/>
      <c r="AE320" s="37"/>
      <c r="AF320" s="37"/>
      <c r="AG320" s="37"/>
    </row>
    <row r="321" spans="1:33" ht="12.75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 t="s">
        <v>15</v>
      </c>
      <c r="W321" s="37"/>
      <c r="X321" s="39"/>
      <c r="Y321" s="37"/>
      <c r="Z321" s="37"/>
      <c r="AA321" s="37"/>
      <c r="AB321" s="37"/>
      <c r="AC321" s="37"/>
      <c r="AD321" s="37"/>
      <c r="AE321" s="37"/>
      <c r="AF321" s="37"/>
      <c r="AG321" s="37"/>
    </row>
    <row r="322" spans="1:33" ht="12.75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 t="s">
        <v>16</v>
      </c>
      <c r="W322" s="37"/>
      <c r="X322" s="39"/>
      <c r="Y322" s="37"/>
      <c r="Z322" s="37"/>
      <c r="AA322" s="37"/>
      <c r="AB322" s="37"/>
      <c r="AC322" s="37"/>
      <c r="AD322" s="37"/>
      <c r="AE322" s="37"/>
      <c r="AF322" s="37"/>
      <c r="AG322" s="37"/>
    </row>
    <row r="323" spans="1:33" ht="12.75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 t="s">
        <v>17</v>
      </c>
      <c r="W323" s="37"/>
      <c r="X323" s="39"/>
      <c r="Y323" s="37"/>
      <c r="Z323" s="37"/>
      <c r="AA323" s="37"/>
      <c r="AB323" s="37"/>
      <c r="AC323" s="37"/>
      <c r="AD323" s="37"/>
      <c r="AE323" s="37"/>
      <c r="AF323" s="37"/>
      <c r="AG323" s="37"/>
    </row>
    <row r="324" spans="1:33" ht="12.75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 t="s">
        <v>18</v>
      </c>
      <c r="W324" s="37"/>
      <c r="X324" s="39"/>
      <c r="Y324" s="37"/>
      <c r="Z324" s="37"/>
      <c r="AA324" s="37"/>
      <c r="AB324" s="37"/>
      <c r="AC324" s="37"/>
      <c r="AD324" s="37"/>
      <c r="AE324" s="37"/>
      <c r="AF324" s="37"/>
      <c r="AG324" s="37"/>
    </row>
    <row r="325" spans="1:33" ht="12.75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 t="s">
        <v>19</v>
      </c>
      <c r="W325" s="37"/>
      <c r="X325" s="39"/>
      <c r="Y325" s="37"/>
      <c r="Z325" s="37"/>
      <c r="AA325" s="37"/>
      <c r="AB325" s="37"/>
      <c r="AC325" s="37"/>
      <c r="AD325" s="37"/>
      <c r="AE325" s="37"/>
      <c r="AF325" s="37"/>
      <c r="AG325" s="37"/>
    </row>
    <row r="326" spans="1:33" ht="12.75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 t="s">
        <v>20</v>
      </c>
      <c r="W326" s="37"/>
      <c r="X326" s="39"/>
      <c r="Y326" s="37"/>
      <c r="Z326" s="37"/>
      <c r="AA326" s="37"/>
      <c r="AB326" s="37"/>
      <c r="AC326" s="37"/>
      <c r="AD326" s="37"/>
      <c r="AE326" s="37"/>
      <c r="AF326" s="37"/>
      <c r="AG326" s="37"/>
    </row>
    <row r="327" spans="1:33" ht="12.75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 t="s">
        <v>21</v>
      </c>
      <c r="W327" s="37"/>
      <c r="X327" s="39"/>
      <c r="Y327" s="37"/>
      <c r="Z327" s="37"/>
      <c r="AA327" s="37"/>
      <c r="AB327" s="37"/>
      <c r="AC327" s="37"/>
      <c r="AD327" s="37"/>
      <c r="AE327" s="37"/>
      <c r="AF327" s="37"/>
      <c r="AG327" s="37"/>
    </row>
    <row r="328" spans="1:33" ht="12.75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 t="s">
        <v>22</v>
      </c>
      <c r="W328" s="37"/>
      <c r="X328" s="39"/>
      <c r="Y328" s="37"/>
      <c r="Z328" s="37"/>
      <c r="AA328" s="37"/>
      <c r="AB328" s="37"/>
      <c r="AC328" s="37"/>
      <c r="AD328" s="37"/>
      <c r="AE328" s="37"/>
      <c r="AF328" s="37"/>
      <c r="AG328" s="37"/>
    </row>
    <row r="329" spans="1:33" ht="12.75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 t="s">
        <v>23</v>
      </c>
      <c r="W329" s="37"/>
      <c r="X329" s="39"/>
      <c r="Y329" s="37"/>
      <c r="Z329" s="37"/>
      <c r="AA329" s="37"/>
      <c r="AB329" s="37"/>
      <c r="AC329" s="37"/>
      <c r="AD329" s="37"/>
      <c r="AE329" s="37"/>
      <c r="AF329" s="37"/>
      <c r="AG329" s="37"/>
    </row>
    <row r="330" spans="1:33" ht="12.75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 t="s">
        <v>24</v>
      </c>
      <c r="W330" s="37"/>
      <c r="X330" s="39"/>
      <c r="Y330" s="37"/>
      <c r="Z330" s="37"/>
      <c r="AA330" s="37"/>
      <c r="AB330" s="37"/>
      <c r="AC330" s="37"/>
      <c r="AD330" s="37"/>
      <c r="AE330" s="37"/>
      <c r="AF330" s="37"/>
      <c r="AG330" s="37"/>
    </row>
    <row r="331" spans="1:33" ht="12.75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 t="s">
        <v>26</v>
      </c>
      <c r="W331" s="37"/>
      <c r="X331" s="39"/>
      <c r="Y331" s="37"/>
      <c r="Z331" s="37"/>
      <c r="AA331" s="37"/>
      <c r="AB331" s="37"/>
      <c r="AC331" s="37"/>
      <c r="AD331" s="37"/>
      <c r="AE331" s="37"/>
      <c r="AF331" s="37"/>
      <c r="AG331" s="37"/>
    </row>
    <row r="332" spans="1:33" ht="12.75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 t="s">
        <v>28</v>
      </c>
      <c r="W332" s="37"/>
      <c r="X332" s="39"/>
      <c r="Y332" s="37"/>
      <c r="Z332" s="37"/>
      <c r="AA332" s="37"/>
      <c r="AB332" s="37"/>
      <c r="AC332" s="37"/>
      <c r="AD332" s="37"/>
      <c r="AE332" s="37"/>
      <c r="AF332" s="37"/>
      <c r="AG332" s="37"/>
    </row>
    <row r="333" spans="1:33" ht="12.75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 t="s">
        <v>30</v>
      </c>
      <c r="W333" s="37"/>
      <c r="X333" s="39"/>
      <c r="Y333" s="37"/>
      <c r="Z333" s="37"/>
      <c r="AA333" s="37"/>
      <c r="AB333" s="37"/>
      <c r="AC333" s="37"/>
      <c r="AD333" s="37"/>
      <c r="AE333" s="37"/>
      <c r="AF333" s="37"/>
      <c r="AG333" s="37"/>
    </row>
    <row r="334" spans="1:33" ht="12.75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 t="s">
        <v>31</v>
      </c>
      <c r="W334" s="37"/>
      <c r="X334" s="39"/>
      <c r="Y334" s="37"/>
      <c r="Z334" s="37"/>
      <c r="AA334" s="37"/>
      <c r="AB334" s="37"/>
      <c r="AC334" s="37"/>
      <c r="AD334" s="37"/>
      <c r="AE334" s="37"/>
      <c r="AF334" s="37"/>
      <c r="AG334" s="37"/>
    </row>
    <row r="335" spans="1:33" ht="12.75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 t="s">
        <v>32</v>
      </c>
      <c r="W335" s="37"/>
      <c r="X335" s="39"/>
      <c r="Y335" s="37"/>
      <c r="Z335" s="37"/>
      <c r="AA335" s="37"/>
      <c r="AB335" s="37"/>
      <c r="AC335" s="37"/>
      <c r="AD335" s="37"/>
      <c r="AE335" s="37"/>
      <c r="AF335" s="37"/>
      <c r="AG335" s="37"/>
    </row>
    <row r="336" spans="1:33" ht="12.75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 t="s">
        <v>33</v>
      </c>
      <c r="W336" s="37"/>
      <c r="X336" s="39"/>
      <c r="Y336" s="37"/>
      <c r="Z336" s="37"/>
      <c r="AA336" s="37"/>
      <c r="AB336" s="37"/>
      <c r="AC336" s="37"/>
      <c r="AD336" s="37"/>
      <c r="AE336" s="37"/>
      <c r="AF336" s="37"/>
      <c r="AG336" s="37"/>
    </row>
    <row r="337" spans="1:33" ht="12.75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 t="s">
        <v>34</v>
      </c>
      <c r="W337" s="37"/>
      <c r="X337" s="39"/>
      <c r="Y337" s="37"/>
      <c r="Z337" s="37"/>
      <c r="AA337" s="37"/>
      <c r="AB337" s="37"/>
      <c r="AC337" s="37"/>
      <c r="AD337" s="37"/>
      <c r="AE337" s="37"/>
      <c r="AF337" s="37"/>
      <c r="AG337" s="37"/>
    </row>
    <row r="338" spans="1:33" ht="12.75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9"/>
      <c r="Y338" s="37"/>
      <c r="Z338" s="37"/>
      <c r="AA338" s="37"/>
      <c r="AB338" s="37"/>
      <c r="AC338" s="37"/>
      <c r="AD338" s="37"/>
      <c r="AE338" s="37"/>
      <c r="AF338" s="37"/>
      <c r="AG338" s="37"/>
    </row>
    <row r="339" spans="1:33" ht="12.75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>
        <v>14</v>
      </c>
      <c r="V339" s="37" t="s">
        <v>7</v>
      </c>
      <c r="W339" s="37"/>
      <c r="X339" s="39"/>
      <c r="Y339" s="37"/>
      <c r="Z339" s="37"/>
      <c r="AA339" s="37"/>
      <c r="AB339" s="37"/>
      <c r="AC339" s="37"/>
      <c r="AD339" s="37"/>
      <c r="AE339" s="37"/>
      <c r="AF339" s="37"/>
      <c r="AG339" s="37"/>
    </row>
    <row r="340" spans="1:33" ht="12.75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 t="s">
        <v>9</v>
      </c>
      <c r="W340" s="37"/>
      <c r="X340" s="39"/>
      <c r="Y340" s="37"/>
      <c r="Z340" s="37"/>
      <c r="AA340" s="37"/>
      <c r="AB340" s="37"/>
      <c r="AC340" s="37"/>
      <c r="AD340" s="37"/>
      <c r="AE340" s="37"/>
      <c r="AF340" s="37"/>
      <c r="AG340" s="37"/>
    </row>
    <row r="341" spans="1:33" ht="12.75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 t="s">
        <v>11</v>
      </c>
      <c r="W341" s="37"/>
      <c r="X341" s="39"/>
      <c r="Y341" s="37"/>
      <c r="Z341" s="37"/>
      <c r="AA341" s="37"/>
      <c r="AB341" s="37"/>
      <c r="AC341" s="37"/>
      <c r="AD341" s="37"/>
      <c r="AE341" s="37"/>
      <c r="AF341" s="37"/>
      <c r="AG341" s="37"/>
    </row>
    <row r="342" spans="1:33" ht="12.75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 t="s">
        <v>13</v>
      </c>
      <c r="W342" s="37"/>
      <c r="X342" s="39"/>
      <c r="Y342" s="37"/>
      <c r="Z342" s="37"/>
      <c r="AA342" s="37"/>
      <c r="AB342" s="37"/>
      <c r="AC342" s="37"/>
      <c r="AD342" s="37"/>
      <c r="AE342" s="37"/>
      <c r="AF342" s="37"/>
      <c r="AG342" s="37"/>
    </row>
    <row r="343" spans="1:33" ht="12.75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 t="s">
        <v>15</v>
      </c>
      <c r="W343" s="37"/>
      <c r="X343" s="39"/>
      <c r="Y343" s="37"/>
      <c r="Z343" s="37"/>
      <c r="AA343" s="37"/>
      <c r="AB343" s="37"/>
      <c r="AC343" s="37"/>
      <c r="AD343" s="37"/>
      <c r="AE343" s="37"/>
      <c r="AF343" s="37"/>
      <c r="AG343" s="37"/>
    </row>
    <row r="344" spans="1:33" ht="12.75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 t="s">
        <v>16</v>
      </c>
      <c r="W344" s="37"/>
      <c r="X344" s="39"/>
      <c r="Y344" s="37"/>
      <c r="Z344" s="37"/>
      <c r="AA344" s="37"/>
      <c r="AB344" s="37"/>
      <c r="AC344" s="37"/>
      <c r="AD344" s="37"/>
      <c r="AE344" s="37"/>
      <c r="AF344" s="37"/>
      <c r="AG344" s="37"/>
    </row>
    <row r="345" spans="1:33" ht="12.75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 t="s">
        <v>17</v>
      </c>
      <c r="W345" s="37"/>
      <c r="X345" s="39"/>
      <c r="Y345" s="37"/>
      <c r="Z345" s="37"/>
      <c r="AA345" s="37"/>
      <c r="AB345" s="37"/>
      <c r="AC345" s="37"/>
      <c r="AD345" s="37"/>
      <c r="AE345" s="37"/>
      <c r="AF345" s="37"/>
      <c r="AG345" s="37"/>
    </row>
    <row r="346" spans="1:33" ht="12.75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 t="s">
        <v>18</v>
      </c>
      <c r="W346" s="37"/>
      <c r="X346" s="39"/>
      <c r="Y346" s="37"/>
      <c r="Z346" s="37"/>
      <c r="AA346" s="37"/>
      <c r="AB346" s="37"/>
      <c r="AC346" s="37"/>
      <c r="AD346" s="37"/>
      <c r="AE346" s="37"/>
      <c r="AF346" s="37"/>
      <c r="AG346" s="37"/>
    </row>
    <row r="347" spans="1:33" ht="12.75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 t="s">
        <v>19</v>
      </c>
      <c r="W347" s="37"/>
      <c r="X347" s="39"/>
      <c r="Y347" s="37"/>
      <c r="Z347" s="37"/>
      <c r="AA347" s="37"/>
      <c r="AB347" s="37"/>
      <c r="AC347" s="37"/>
      <c r="AD347" s="37"/>
      <c r="AE347" s="37"/>
      <c r="AF347" s="37"/>
      <c r="AG347" s="37"/>
    </row>
    <row r="348" spans="1:33" ht="12.75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 t="s">
        <v>20</v>
      </c>
      <c r="W348" s="37"/>
      <c r="X348" s="39"/>
      <c r="Y348" s="37"/>
      <c r="Z348" s="37"/>
      <c r="AA348" s="37"/>
      <c r="AB348" s="37"/>
      <c r="AC348" s="37"/>
      <c r="AD348" s="37"/>
      <c r="AE348" s="37"/>
      <c r="AF348" s="37"/>
      <c r="AG348" s="37"/>
    </row>
    <row r="349" spans="1:33" ht="12.75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 t="s">
        <v>21</v>
      </c>
      <c r="W349" s="37"/>
      <c r="X349" s="39"/>
      <c r="Y349" s="37"/>
      <c r="Z349" s="37"/>
      <c r="AA349" s="37"/>
      <c r="AB349" s="37"/>
      <c r="AC349" s="37"/>
      <c r="AD349" s="37"/>
      <c r="AE349" s="37"/>
      <c r="AF349" s="37"/>
      <c r="AG349" s="37"/>
    </row>
    <row r="350" spans="1:33" ht="12.75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 t="s">
        <v>22</v>
      </c>
      <c r="W350" s="37"/>
      <c r="X350" s="39"/>
      <c r="Y350" s="37"/>
      <c r="Z350" s="37"/>
      <c r="AA350" s="37"/>
      <c r="AB350" s="37"/>
      <c r="AC350" s="37"/>
      <c r="AD350" s="37"/>
      <c r="AE350" s="37"/>
      <c r="AF350" s="37"/>
      <c r="AG350" s="37"/>
    </row>
    <row r="351" spans="1:33" ht="12.75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 t="s">
        <v>23</v>
      </c>
      <c r="W351" s="37"/>
      <c r="X351" s="39"/>
      <c r="Y351" s="37"/>
      <c r="Z351" s="37"/>
      <c r="AA351" s="37"/>
      <c r="AB351" s="37"/>
      <c r="AC351" s="37"/>
      <c r="AD351" s="37"/>
      <c r="AE351" s="37"/>
      <c r="AF351" s="37"/>
      <c r="AG351" s="37"/>
    </row>
    <row r="352" spans="1:33" ht="12.75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 t="s">
        <v>24</v>
      </c>
      <c r="W352" s="37"/>
      <c r="X352" s="39"/>
      <c r="Y352" s="37"/>
      <c r="Z352" s="37"/>
      <c r="AA352" s="37"/>
      <c r="AB352" s="37"/>
      <c r="AC352" s="37"/>
      <c r="AD352" s="37"/>
      <c r="AE352" s="37"/>
      <c r="AF352" s="37"/>
      <c r="AG352" s="37"/>
    </row>
    <row r="353" spans="1:33" ht="12.75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 t="s">
        <v>26</v>
      </c>
      <c r="W353" s="37"/>
      <c r="X353" s="39"/>
      <c r="Y353" s="37"/>
      <c r="Z353" s="37"/>
      <c r="AA353" s="37"/>
      <c r="AB353" s="37"/>
      <c r="AC353" s="37"/>
      <c r="AD353" s="37"/>
      <c r="AE353" s="37"/>
      <c r="AF353" s="37"/>
      <c r="AG353" s="37"/>
    </row>
    <row r="354" spans="1:33" ht="12.75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 t="s">
        <v>28</v>
      </c>
      <c r="W354" s="37"/>
      <c r="X354" s="39"/>
      <c r="Y354" s="37"/>
      <c r="Z354" s="37"/>
      <c r="AA354" s="37"/>
      <c r="AB354" s="37"/>
      <c r="AC354" s="37"/>
      <c r="AD354" s="37"/>
      <c r="AE354" s="37"/>
      <c r="AF354" s="37"/>
      <c r="AG354" s="37"/>
    </row>
    <row r="355" spans="1:33" ht="12.75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 t="s">
        <v>30</v>
      </c>
      <c r="W355" s="37"/>
      <c r="X355" s="39"/>
      <c r="Y355" s="37"/>
      <c r="Z355" s="37"/>
      <c r="AA355" s="37"/>
      <c r="AB355" s="37"/>
      <c r="AC355" s="37"/>
      <c r="AD355" s="37"/>
      <c r="AE355" s="37"/>
      <c r="AF355" s="37"/>
      <c r="AG355" s="37"/>
    </row>
    <row r="356" spans="1:33" ht="12.75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 t="s">
        <v>31</v>
      </c>
      <c r="W356" s="37"/>
      <c r="X356" s="39"/>
      <c r="Y356" s="37"/>
      <c r="Z356" s="37"/>
      <c r="AA356" s="37"/>
      <c r="AB356" s="37"/>
      <c r="AC356" s="37"/>
      <c r="AD356" s="37"/>
      <c r="AE356" s="37"/>
      <c r="AF356" s="37"/>
      <c r="AG356" s="37"/>
    </row>
    <row r="357" spans="1:33" ht="12.75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 t="s">
        <v>32</v>
      </c>
      <c r="W357" s="37"/>
      <c r="X357" s="39"/>
      <c r="Y357" s="37"/>
      <c r="Z357" s="37"/>
      <c r="AA357" s="37"/>
      <c r="AB357" s="37"/>
      <c r="AC357" s="37"/>
      <c r="AD357" s="37"/>
      <c r="AE357" s="37"/>
      <c r="AF357" s="37"/>
      <c r="AG357" s="37"/>
    </row>
    <row r="358" spans="1:33" ht="12.75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 t="s">
        <v>33</v>
      </c>
      <c r="W358" s="37"/>
      <c r="X358" s="39"/>
      <c r="Y358" s="37"/>
      <c r="Z358" s="37"/>
      <c r="AA358" s="37"/>
      <c r="AB358" s="37"/>
      <c r="AC358" s="37"/>
      <c r="AD358" s="37"/>
      <c r="AE358" s="37"/>
      <c r="AF358" s="37"/>
      <c r="AG358" s="37"/>
    </row>
    <row r="359" spans="1:33" ht="12.75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 t="s">
        <v>34</v>
      </c>
      <c r="W359" s="37"/>
      <c r="X359" s="39"/>
      <c r="Y359" s="37"/>
      <c r="Z359" s="37"/>
      <c r="AA359" s="37"/>
      <c r="AB359" s="37"/>
      <c r="AC359" s="37"/>
      <c r="AD359" s="37"/>
      <c r="AE359" s="37"/>
      <c r="AF359" s="37"/>
      <c r="AG359" s="37"/>
    </row>
    <row r="360" spans="1:33" ht="12.75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9"/>
      <c r="Y360" s="37"/>
      <c r="Z360" s="37"/>
      <c r="AA360" s="37"/>
      <c r="AB360" s="37"/>
      <c r="AC360" s="37"/>
      <c r="AD360" s="37"/>
      <c r="AE360" s="37"/>
      <c r="AF360" s="37"/>
      <c r="AG360" s="37"/>
    </row>
    <row r="361" spans="1:33" ht="12.75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>
        <v>15</v>
      </c>
      <c r="V361" s="37" t="s">
        <v>7</v>
      </c>
      <c r="W361" s="37"/>
      <c r="X361" s="39"/>
      <c r="Y361" s="37"/>
      <c r="Z361" s="37"/>
      <c r="AA361" s="37"/>
      <c r="AB361" s="37"/>
      <c r="AC361" s="37"/>
      <c r="AD361" s="37"/>
      <c r="AE361" s="37"/>
      <c r="AF361" s="37"/>
      <c r="AG361" s="37"/>
    </row>
    <row r="362" spans="1:33" ht="12.75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 t="s">
        <v>9</v>
      </c>
      <c r="W362" s="37"/>
      <c r="X362" s="39"/>
      <c r="Y362" s="37"/>
      <c r="Z362" s="37"/>
      <c r="AA362" s="37"/>
      <c r="AB362" s="37"/>
      <c r="AC362" s="37"/>
      <c r="AD362" s="37"/>
      <c r="AE362" s="37"/>
      <c r="AF362" s="37"/>
      <c r="AG362" s="37"/>
    </row>
    <row r="363" spans="1:33" ht="12.75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 t="s">
        <v>11</v>
      </c>
      <c r="W363" s="37"/>
      <c r="X363" s="39"/>
      <c r="Y363" s="37"/>
      <c r="Z363" s="37"/>
      <c r="AA363" s="37"/>
      <c r="AB363" s="37"/>
      <c r="AC363" s="37"/>
      <c r="AD363" s="37"/>
      <c r="AE363" s="37"/>
      <c r="AF363" s="37"/>
      <c r="AG363" s="37"/>
    </row>
    <row r="364" spans="1:33" ht="12.75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 t="s">
        <v>13</v>
      </c>
      <c r="W364" s="37"/>
      <c r="X364" s="39"/>
      <c r="Y364" s="37"/>
      <c r="Z364" s="37"/>
      <c r="AA364" s="37"/>
      <c r="AB364" s="37"/>
      <c r="AC364" s="37"/>
      <c r="AD364" s="37"/>
      <c r="AE364" s="37"/>
      <c r="AF364" s="37"/>
      <c r="AG364" s="37"/>
    </row>
    <row r="365" spans="1:33" ht="12.75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 t="s">
        <v>15</v>
      </c>
      <c r="W365" s="37"/>
      <c r="X365" s="39"/>
      <c r="Y365" s="37"/>
      <c r="Z365" s="37"/>
      <c r="AA365" s="37"/>
      <c r="AB365" s="37"/>
      <c r="AC365" s="37"/>
      <c r="AD365" s="37"/>
      <c r="AE365" s="37"/>
      <c r="AF365" s="37"/>
      <c r="AG365" s="37"/>
    </row>
    <row r="366" spans="1:33" ht="12.75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 t="s">
        <v>16</v>
      </c>
      <c r="W366" s="37"/>
      <c r="X366" s="39"/>
      <c r="Y366" s="37"/>
      <c r="Z366" s="37"/>
      <c r="AA366" s="37"/>
      <c r="AB366" s="37"/>
      <c r="AC366" s="37"/>
      <c r="AD366" s="37"/>
      <c r="AE366" s="37"/>
      <c r="AF366" s="37"/>
      <c r="AG366" s="37"/>
    </row>
    <row r="367" spans="1:33" ht="12.75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 t="s">
        <v>17</v>
      </c>
      <c r="W367" s="37"/>
      <c r="X367" s="39"/>
      <c r="Y367" s="37"/>
      <c r="Z367" s="37"/>
      <c r="AA367" s="37"/>
      <c r="AB367" s="37"/>
      <c r="AC367" s="37"/>
      <c r="AD367" s="37"/>
      <c r="AE367" s="37"/>
      <c r="AF367" s="37"/>
      <c r="AG367" s="37"/>
    </row>
    <row r="368" spans="1:33" ht="12.75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 t="s">
        <v>18</v>
      </c>
      <c r="W368" s="37"/>
      <c r="X368" s="39"/>
      <c r="Y368" s="37"/>
      <c r="Z368" s="37"/>
      <c r="AA368" s="37"/>
      <c r="AB368" s="37"/>
      <c r="AC368" s="37"/>
      <c r="AD368" s="37"/>
      <c r="AE368" s="37"/>
      <c r="AF368" s="37"/>
      <c r="AG368" s="37"/>
    </row>
    <row r="369" spans="1:33" ht="12.75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 t="s">
        <v>19</v>
      </c>
      <c r="W369" s="37"/>
      <c r="X369" s="39"/>
      <c r="Y369" s="37"/>
      <c r="Z369" s="37"/>
      <c r="AA369" s="37"/>
      <c r="AB369" s="37"/>
      <c r="AC369" s="37"/>
      <c r="AD369" s="37"/>
      <c r="AE369" s="37"/>
      <c r="AF369" s="37"/>
      <c r="AG369" s="37"/>
    </row>
    <row r="370" spans="1:33" ht="12.75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 t="s">
        <v>20</v>
      </c>
      <c r="W370" s="37"/>
      <c r="X370" s="39"/>
      <c r="Y370" s="37"/>
      <c r="Z370" s="37"/>
      <c r="AA370" s="37"/>
      <c r="AB370" s="37"/>
      <c r="AC370" s="37"/>
      <c r="AD370" s="37"/>
      <c r="AE370" s="37"/>
      <c r="AF370" s="37"/>
      <c r="AG370" s="37"/>
    </row>
    <row r="371" spans="1:33" ht="12.75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 t="s">
        <v>21</v>
      </c>
      <c r="W371" s="37"/>
      <c r="X371" s="39"/>
      <c r="Y371" s="37"/>
      <c r="Z371" s="37"/>
      <c r="AA371" s="37"/>
      <c r="AB371" s="37"/>
      <c r="AC371" s="37"/>
      <c r="AD371" s="37"/>
      <c r="AE371" s="37"/>
      <c r="AF371" s="37"/>
      <c r="AG371" s="37"/>
    </row>
    <row r="372" spans="1:33" ht="12.75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 t="s">
        <v>22</v>
      </c>
      <c r="W372" s="37"/>
      <c r="X372" s="39"/>
      <c r="Y372" s="37"/>
      <c r="Z372" s="37"/>
      <c r="AA372" s="37"/>
      <c r="AB372" s="37"/>
      <c r="AC372" s="37"/>
      <c r="AD372" s="37"/>
      <c r="AE372" s="37"/>
      <c r="AF372" s="37"/>
      <c r="AG372" s="37"/>
    </row>
    <row r="373" spans="1:33" ht="12.75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 t="s">
        <v>23</v>
      </c>
      <c r="W373" s="37"/>
      <c r="X373" s="39"/>
      <c r="Y373" s="37"/>
      <c r="Z373" s="37"/>
      <c r="AA373" s="37"/>
      <c r="AB373" s="37"/>
      <c r="AC373" s="37"/>
      <c r="AD373" s="37"/>
      <c r="AE373" s="37"/>
      <c r="AF373" s="37"/>
      <c r="AG373" s="37"/>
    </row>
    <row r="374" spans="1:33" ht="12.75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 t="s">
        <v>24</v>
      </c>
      <c r="W374" s="37"/>
      <c r="X374" s="39"/>
      <c r="Y374" s="37"/>
      <c r="Z374" s="37"/>
      <c r="AA374" s="37"/>
      <c r="AB374" s="37"/>
      <c r="AC374" s="37"/>
      <c r="AD374" s="37"/>
      <c r="AE374" s="37"/>
      <c r="AF374" s="37"/>
      <c r="AG374" s="37"/>
    </row>
    <row r="375" spans="1:33" ht="12.75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 t="s">
        <v>26</v>
      </c>
      <c r="W375" s="37"/>
      <c r="X375" s="39"/>
      <c r="Y375" s="37"/>
      <c r="Z375" s="37"/>
      <c r="AA375" s="37"/>
      <c r="AB375" s="37"/>
      <c r="AC375" s="37"/>
      <c r="AD375" s="37"/>
      <c r="AE375" s="37"/>
      <c r="AF375" s="37"/>
      <c r="AG375" s="37"/>
    </row>
    <row r="376" spans="1:33" ht="12.75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 t="s">
        <v>28</v>
      </c>
      <c r="W376" s="37"/>
      <c r="X376" s="39"/>
      <c r="Y376" s="37"/>
      <c r="Z376" s="37"/>
      <c r="AA376" s="37"/>
      <c r="AB376" s="37"/>
      <c r="AC376" s="37"/>
      <c r="AD376" s="37"/>
      <c r="AE376" s="37"/>
      <c r="AF376" s="37"/>
      <c r="AG376" s="37"/>
    </row>
    <row r="377" spans="1:33" ht="12.75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 t="s">
        <v>30</v>
      </c>
      <c r="W377" s="37"/>
      <c r="X377" s="39"/>
      <c r="Y377" s="37"/>
      <c r="Z377" s="37"/>
      <c r="AA377" s="37"/>
      <c r="AB377" s="37"/>
      <c r="AC377" s="37"/>
      <c r="AD377" s="37"/>
      <c r="AE377" s="37"/>
      <c r="AF377" s="37"/>
      <c r="AG377" s="37"/>
    </row>
    <row r="378" spans="1:33" ht="12.75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 t="s">
        <v>31</v>
      </c>
      <c r="W378" s="37"/>
      <c r="X378" s="39"/>
      <c r="Y378" s="37"/>
      <c r="Z378" s="37"/>
      <c r="AA378" s="37"/>
      <c r="AB378" s="37"/>
      <c r="AC378" s="37"/>
      <c r="AD378" s="37"/>
      <c r="AE378" s="37"/>
      <c r="AF378" s="37"/>
      <c r="AG378" s="37"/>
    </row>
    <row r="379" spans="1:33" ht="12.75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 t="s">
        <v>32</v>
      </c>
      <c r="W379" s="37"/>
      <c r="X379" s="39"/>
      <c r="Y379" s="37"/>
      <c r="Z379" s="37"/>
      <c r="AA379" s="37"/>
      <c r="AB379" s="37"/>
      <c r="AC379" s="37"/>
      <c r="AD379" s="37"/>
      <c r="AE379" s="37"/>
      <c r="AF379" s="37"/>
      <c r="AG379" s="37"/>
    </row>
    <row r="380" spans="1:33" ht="12.75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 t="s">
        <v>33</v>
      </c>
      <c r="W380" s="37"/>
      <c r="X380" s="39"/>
      <c r="Y380" s="37"/>
      <c r="Z380" s="37"/>
      <c r="AA380" s="37"/>
      <c r="AB380" s="37"/>
      <c r="AC380" s="37"/>
      <c r="AD380" s="37"/>
      <c r="AE380" s="37"/>
      <c r="AF380" s="37"/>
      <c r="AG380" s="37"/>
    </row>
    <row r="381" spans="1:33" ht="12.75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 t="s">
        <v>34</v>
      </c>
      <c r="W381" s="37"/>
      <c r="X381" s="39"/>
      <c r="Y381" s="37"/>
      <c r="Z381" s="37"/>
      <c r="AA381" s="37"/>
      <c r="AB381" s="37"/>
      <c r="AC381" s="37"/>
      <c r="AD381" s="37"/>
      <c r="AE381" s="37"/>
      <c r="AF381" s="37"/>
      <c r="AG381" s="37"/>
    </row>
    <row r="382" spans="1:33" ht="12.75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9"/>
      <c r="Y382" s="37"/>
      <c r="Z382" s="37"/>
      <c r="AA382" s="37"/>
      <c r="AB382" s="37"/>
      <c r="AC382" s="37"/>
      <c r="AD382" s="37"/>
      <c r="AE382" s="37"/>
      <c r="AF382" s="37"/>
      <c r="AG382" s="37"/>
    </row>
    <row r="383" spans="1:33" ht="12.75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>
        <v>16</v>
      </c>
      <c r="V383" s="37" t="s">
        <v>7</v>
      </c>
      <c r="W383" s="37"/>
      <c r="X383" s="39"/>
      <c r="Y383" s="37"/>
      <c r="Z383" s="37"/>
      <c r="AA383" s="37"/>
      <c r="AB383" s="37"/>
      <c r="AC383" s="37"/>
      <c r="AD383" s="37"/>
      <c r="AE383" s="37"/>
      <c r="AF383" s="37"/>
      <c r="AG383" s="37"/>
    </row>
    <row r="384" spans="1:33" ht="12.75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 t="s">
        <v>9</v>
      </c>
      <c r="W384" s="37"/>
      <c r="X384" s="39"/>
      <c r="Y384" s="37"/>
      <c r="Z384" s="37"/>
      <c r="AA384" s="37"/>
      <c r="AB384" s="37"/>
      <c r="AC384" s="37"/>
      <c r="AD384" s="37"/>
      <c r="AE384" s="37"/>
      <c r="AF384" s="37"/>
      <c r="AG384" s="37"/>
    </row>
    <row r="385" spans="1:33" ht="12.75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 t="s">
        <v>11</v>
      </c>
      <c r="W385" s="37"/>
      <c r="X385" s="39"/>
      <c r="Y385" s="37"/>
      <c r="Z385" s="37"/>
      <c r="AA385" s="37"/>
      <c r="AB385" s="37"/>
      <c r="AC385" s="37"/>
      <c r="AD385" s="37"/>
      <c r="AE385" s="37"/>
      <c r="AF385" s="37"/>
      <c r="AG385" s="37"/>
    </row>
    <row r="386" spans="1:33" ht="12.75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 t="s">
        <v>13</v>
      </c>
      <c r="W386" s="37"/>
      <c r="X386" s="39"/>
      <c r="Y386" s="37"/>
      <c r="Z386" s="37"/>
      <c r="AA386" s="37"/>
      <c r="AB386" s="37"/>
      <c r="AC386" s="37"/>
      <c r="AD386" s="37"/>
      <c r="AE386" s="37"/>
      <c r="AF386" s="37"/>
      <c r="AG386" s="37"/>
    </row>
    <row r="387" spans="1:33" ht="12.75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 t="s">
        <v>15</v>
      </c>
      <c r="W387" s="37"/>
      <c r="X387" s="39"/>
      <c r="Y387" s="37"/>
      <c r="Z387" s="37"/>
      <c r="AA387" s="37"/>
      <c r="AB387" s="37"/>
      <c r="AC387" s="37"/>
      <c r="AD387" s="37"/>
      <c r="AE387" s="37"/>
      <c r="AF387" s="37"/>
      <c r="AG387" s="37"/>
    </row>
    <row r="388" spans="1:33" ht="12.75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 t="s">
        <v>16</v>
      </c>
      <c r="W388" s="37"/>
      <c r="X388" s="39"/>
      <c r="Y388" s="37"/>
      <c r="Z388" s="37"/>
      <c r="AA388" s="37"/>
      <c r="AB388" s="37"/>
      <c r="AC388" s="37"/>
      <c r="AD388" s="37"/>
      <c r="AE388" s="37"/>
      <c r="AF388" s="37"/>
      <c r="AG388" s="37"/>
    </row>
    <row r="389" spans="1:33" ht="12.75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 t="s">
        <v>17</v>
      </c>
      <c r="W389" s="37"/>
      <c r="X389" s="39"/>
      <c r="Y389" s="37"/>
      <c r="Z389" s="37"/>
      <c r="AA389" s="37"/>
      <c r="AB389" s="37"/>
      <c r="AC389" s="37"/>
      <c r="AD389" s="37"/>
      <c r="AE389" s="37"/>
      <c r="AF389" s="37"/>
      <c r="AG389" s="37"/>
    </row>
    <row r="390" spans="1:33" ht="12.75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 t="s">
        <v>18</v>
      </c>
      <c r="W390" s="37"/>
      <c r="X390" s="39"/>
      <c r="Y390" s="37"/>
      <c r="Z390" s="37"/>
      <c r="AA390" s="37"/>
      <c r="AB390" s="37"/>
      <c r="AC390" s="37"/>
      <c r="AD390" s="37"/>
      <c r="AE390" s="37"/>
      <c r="AF390" s="37"/>
      <c r="AG390" s="37"/>
    </row>
    <row r="391" spans="1:33" ht="12.75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 t="s">
        <v>19</v>
      </c>
      <c r="W391" s="37"/>
      <c r="X391" s="39"/>
      <c r="Y391" s="37"/>
      <c r="Z391" s="37"/>
      <c r="AA391" s="37"/>
      <c r="AB391" s="37"/>
      <c r="AC391" s="37"/>
      <c r="AD391" s="37"/>
      <c r="AE391" s="37"/>
      <c r="AF391" s="37"/>
      <c r="AG391" s="37"/>
    </row>
    <row r="392" spans="1:33" ht="12.75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 t="s">
        <v>20</v>
      </c>
      <c r="W392" s="37"/>
      <c r="X392" s="39"/>
      <c r="Y392" s="37"/>
      <c r="Z392" s="37"/>
      <c r="AA392" s="37"/>
      <c r="AB392" s="37"/>
      <c r="AC392" s="37"/>
      <c r="AD392" s="37"/>
      <c r="AE392" s="37"/>
      <c r="AF392" s="37"/>
      <c r="AG392" s="37"/>
    </row>
    <row r="393" spans="1:33" ht="12.75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 t="s">
        <v>21</v>
      </c>
      <c r="W393" s="37"/>
      <c r="X393" s="39"/>
      <c r="Y393" s="37"/>
      <c r="Z393" s="37"/>
      <c r="AA393" s="37"/>
      <c r="AB393" s="37"/>
      <c r="AC393" s="37"/>
      <c r="AD393" s="37"/>
      <c r="AE393" s="37"/>
      <c r="AF393" s="37"/>
      <c r="AG393" s="37"/>
    </row>
    <row r="394" spans="1:33" ht="12.75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 t="s">
        <v>22</v>
      </c>
      <c r="W394" s="37"/>
      <c r="X394" s="39"/>
      <c r="Y394" s="37"/>
      <c r="Z394" s="37"/>
      <c r="AA394" s="37"/>
      <c r="AB394" s="37"/>
      <c r="AC394" s="37"/>
      <c r="AD394" s="37"/>
      <c r="AE394" s="37"/>
      <c r="AF394" s="37"/>
      <c r="AG394" s="37"/>
    </row>
    <row r="395" spans="1:33" ht="12.75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 t="s">
        <v>23</v>
      </c>
      <c r="W395" s="37"/>
      <c r="X395" s="39"/>
      <c r="Y395" s="37"/>
      <c r="Z395" s="37"/>
      <c r="AA395" s="37"/>
      <c r="AB395" s="37"/>
      <c r="AC395" s="37"/>
      <c r="AD395" s="37"/>
      <c r="AE395" s="37"/>
      <c r="AF395" s="37"/>
      <c r="AG395" s="37"/>
    </row>
    <row r="396" spans="1:33" ht="12.75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 t="s">
        <v>24</v>
      </c>
      <c r="W396" s="37"/>
      <c r="X396" s="39"/>
      <c r="Y396" s="37"/>
      <c r="Z396" s="37"/>
      <c r="AA396" s="37"/>
      <c r="AB396" s="37"/>
      <c r="AC396" s="37"/>
      <c r="AD396" s="37"/>
      <c r="AE396" s="37"/>
      <c r="AF396" s="37"/>
      <c r="AG396" s="37"/>
    </row>
    <row r="397" spans="1:33" ht="12.75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 t="s">
        <v>26</v>
      </c>
      <c r="W397" s="37"/>
      <c r="X397" s="39"/>
      <c r="Y397" s="37"/>
      <c r="Z397" s="37"/>
      <c r="AA397" s="37"/>
      <c r="AB397" s="37"/>
      <c r="AC397" s="37"/>
      <c r="AD397" s="37"/>
      <c r="AE397" s="37"/>
      <c r="AF397" s="37"/>
      <c r="AG397" s="37"/>
    </row>
    <row r="398" spans="1:33" ht="12.75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 t="s">
        <v>28</v>
      </c>
      <c r="W398" s="37"/>
      <c r="X398" s="39"/>
      <c r="Y398" s="37"/>
      <c r="Z398" s="37"/>
      <c r="AA398" s="37"/>
      <c r="AB398" s="37"/>
      <c r="AC398" s="37"/>
      <c r="AD398" s="37"/>
      <c r="AE398" s="37"/>
      <c r="AF398" s="37"/>
      <c r="AG398" s="37"/>
    </row>
    <row r="399" spans="1:33" ht="12.75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 t="s">
        <v>30</v>
      </c>
      <c r="W399" s="37"/>
      <c r="X399" s="39"/>
      <c r="Y399" s="37"/>
      <c r="Z399" s="37"/>
      <c r="AA399" s="37"/>
      <c r="AB399" s="37"/>
      <c r="AC399" s="37"/>
      <c r="AD399" s="37"/>
      <c r="AE399" s="37"/>
      <c r="AF399" s="37"/>
      <c r="AG399" s="37"/>
    </row>
    <row r="400" spans="1:33" ht="12.75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 t="s">
        <v>31</v>
      </c>
      <c r="W400" s="37"/>
      <c r="X400" s="39"/>
      <c r="Y400" s="37"/>
      <c r="Z400" s="37"/>
      <c r="AA400" s="37"/>
      <c r="AB400" s="37"/>
      <c r="AC400" s="37"/>
      <c r="AD400" s="37"/>
      <c r="AE400" s="37"/>
      <c r="AF400" s="37"/>
      <c r="AG400" s="37"/>
    </row>
    <row r="401" spans="1:33" ht="12.75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 t="s">
        <v>32</v>
      </c>
      <c r="W401" s="37"/>
      <c r="X401" s="39"/>
      <c r="Y401" s="37"/>
      <c r="Z401" s="37"/>
      <c r="AA401" s="37"/>
      <c r="AB401" s="37"/>
      <c r="AC401" s="37"/>
      <c r="AD401" s="37"/>
      <c r="AE401" s="37"/>
      <c r="AF401" s="37"/>
      <c r="AG401" s="37"/>
    </row>
    <row r="402" spans="1:33" ht="12.75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 t="s">
        <v>33</v>
      </c>
      <c r="W402" s="37"/>
      <c r="X402" s="39"/>
      <c r="Y402" s="37"/>
      <c r="Z402" s="37"/>
      <c r="AA402" s="37"/>
      <c r="AB402" s="37"/>
      <c r="AC402" s="37"/>
      <c r="AD402" s="37"/>
      <c r="AE402" s="37"/>
      <c r="AF402" s="37"/>
      <c r="AG402" s="37"/>
    </row>
    <row r="403" spans="1:33" ht="12.75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 t="s">
        <v>34</v>
      </c>
      <c r="W403" s="37"/>
      <c r="X403" s="39"/>
      <c r="Y403" s="37"/>
      <c r="Z403" s="37"/>
      <c r="AA403" s="37"/>
      <c r="AB403" s="37"/>
      <c r="AC403" s="37"/>
      <c r="AD403" s="37"/>
      <c r="AE403" s="37"/>
      <c r="AF403" s="37"/>
      <c r="AG403" s="37"/>
    </row>
    <row r="404" spans="1:33" ht="12.75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9"/>
      <c r="Y404" s="37"/>
      <c r="Z404" s="37"/>
      <c r="AA404" s="37"/>
      <c r="AB404" s="37"/>
      <c r="AC404" s="37"/>
      <c r="AD404" s="37"/>
      <c r="AE404" s="37"/>
      <c r="AF404" s="37"/>
      <c r="AG404" s="37"/>
    </row>
    <row r="405" spans="1:33" ht="12.75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>
        <v>17</v>
      </c>
      <c r="V405" s="37" t="s">
        <v>7</v>
      </c>
      <c r="W405" s="37"/>
      <c r="X405" s="39"/>
      <c r="Y405" s="37"/>
      <c r="Z405" s="37"/>
      <c r="AA405" s="37"/>
      <c r="AB405" s="37"/>
      <c r="AC405" s="37"/>
      <c r="AD405" s="37"/>
      <c r="AE405" s="37"/>
      <c r="AF405" s="37"/>
      <c r="AG405" s="37"/>
    </row>
    <row r="406" spans="1:33" ht="12.75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 t="s">
        <v>9</v>
      </c>
      <c r="W406" s="37"/>
      <c r="X406" s="39"/>
      <c r="Y406" s="37"/>
      <c r="Z406" s="37"/>
      <c r="AA406" s="37"/>
      <c r="AB406" s="37"/>
      <c r="AC406" s="37"/>
      <c r="AD406" s="37"/>
      <c r="AE406" s="37"/>
      <c r="AF406" s="37"/>
      <c r="AG406" s="37"/>
    </row>
    <row r="407" spans="1:33" ht="12.75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 t="s">
        <v>11</v>
      </c>
      <c r="W407" s="37"/>
      <c r="X407" s="39"/>
      <c r="Y407" s="37"/>
      <c r="Z407" s="37"/>
      <c r="AA407" s="37"/>
      <c r="AB407" s="37"/>
      <c r="AC407" s="37"/>
      <c r="AD407" s="37"/>
      <c r="AE407" s="37"/>
      <c r="AF407" s="37"/>
      <c r="AG407" s="37"/>
    </row>
    <row r="408" spans="1:33" ht="12.75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 t="s">
        <v>13</v>
      </c>
      <c r="W408" s="37"/>
      <c r="X408" s="39"/>
      <c r="Y408" s="37"/>
      <c r="Z408" s="37"/>
      <c r="AA408" s="37"/>
      <c r="AB408" s="37"/>
      <c r="AC408" s="37"/>
      <c r="AD408" s="37"/>
      <c r="AE408" s="37"/>
      <c r="AF408" s="37"/>
      <c r="AG408" s="37"/>
    </row>
    <row r="409" spans="1:33" ht="12.75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 t="s">
        <v>15</v>
      </c>
      <c r="W409" s="37"/>
      <c r="X409" s="39"/>
      <c r="Y409" s="37"/>
      <c r="Z409" s="37"/>
      <c r="AA409" s="37"/>
      <c r="AB409" s="37"/>
      <c r="AC409" s="37"/>
      <c r="AD409" s="37"/>
      <c r="AE409" s="37"/>
      <c r="AF409" s="37"/>
      <c r="AG409" s="37"/>
    </row>
    <row r="410" spans="1:33" ht="12.75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 t="s">
        <v>16</v>
      </c>
      <c r="W410" s="37"/>
      <c r="X410" s="39"/>
      <c r="Y410" s="37"/>
      <c r="Z410" s="37"/>
      <c r="AA410" s="37"/>
      <c r="AB410" s="37"/>
      <c r="AC410" s="37"/>
      <c r="AD410" s="37"/>
      <c r="AE410" s="37"/>
      <c r="AF410" s="37"/>
      <c r="AG410" s="37"/>
    </row>
    <row r="411" spans="1:33" ht="12.75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 t="s">
        <v>17</v>
      </c>
      <c r="W411" s="37"/>
      <c r="X411" s="39"/>
      <c r="Y411" s="37"/>
      <c r="Z411" s="37"/>
      <c r="AA411" s="37"/>
      <c r="AB411" s="37"/>
      <c r="AC411" s="37"/>
      <c r="AD411" s="37"/>
      <c r="AE411" s="37"/>
      <c r="AF411" s="37"/>
      <c r="AG411" s="37"/>
    </row>
    <row r="412" spans="1:33" ht="12.75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 t="s">
        <v>18</v>
      </c>
      <c r="W412" s="37"/>
      <c r="X412" s="39"/>
      <c r="Y412" s="37"/>
      <c r="Z412" s="37"/>
      <c r="AA412" s="37"/>
      <c r="AB412" s="37"/>
      <c r="AC412" s="37"/>
      <c r="AD412" s="37"/>
      <c r="AE412" s="37"/>
      <c r="AF412" s="37"/>
      <c r="AG412" s="37"/>
    </row>
    <row r="413" spans="1:33" ht="12.75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 t="s">
        <v>19</v>
      </c>
      <c r="W413" s="37"/>
      <c r="X413" s="39"/>
      <c r="Y413" s="37"/>
      <c r="Z413" s="37"/>
      <c r="AA413" s="37"/>
      <c r="AB413" s="37"/>
      <c r="AC413" s="37"/>
      <c r="AD413" s="37"/>
      <c r="AE413" s="37"/>
      <c r="AF413" s="37"/>
      <c r="AG413" s="37"/>
    </row>
    <row r="414" spans="1:33" ht="12.75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 t="s">
        <v>20</v>
      </c>
      <c r="W414" s="37"/>
      <c r="X414" s="39"/>
      <c r="Y414" s="37"/>
      <c r="Z414" s="37"/>
      <c r="AA414" s="37"/>
      <c r="AB414" s="37"/>
      <c r="AC414" s="37"/>
      <c r="AD414" s="37"/>
      <c r="AE414" s="37"/>
      <c r="AF414" s="37"/>
      <c r="AG414" s="37"/>
    </row>
    <row r="415" spans="1:33" ht="12.75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 t="s">
        <v>21</v>
      </c>
      <c r="W415" s="37"/>
      <c r="X415" s="39"/>
      <c r="Y415" s="37"/>
      <c r="Z415" s="37"/>
      <c r="AA415" s="37"/>
      <c r="AB415" s="37"/>
      <c r="AC415" s="37"/>
      <c r="AD415" s="37"/>
      <c r="AE415" s="37"/>
      <c r="AF415" s="37"/>
      <c r="AG415" s="37"/>
    </row>
    <row r="416" spans="1:33" ht="12.75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 t="s">
        <v>22</v>
      </c>
      <c r="W416" s="37"/>
      <c r="X416" s="39"/>
      <c r="Y416" s="37"/>
      <c r="Z416" s="37"/>
      <c r="AA416" s="37"/>
      <c r="AB416" s="37"/>
      <c r="AC416" s="37"/>
      <c r="AD416" s="37"/>
      <c r="AE416" s="37"/>
      <c r="AF416" s="37"/>
      <c r="AG416" s="37"/>
    </row>
    <row r="417" spans="1:33" ht="12.75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 t="s">
        <v>23</v>
      </c>
      <c r="W417" s="37"/>
      <c r="X417" s="39"/>
      <c r="Y417" s="37"/>
      <c r="Z417" s="37"/>
      <c r="AA417" s="37"/>
      <c r="AB417" s="37"/>
      <c r="AC417" s="37"/>
      <c r="AD417" s="37"/>
      <c r="AE417" s="37"/>
      <c r="AF417" s="37"/>
      <c r="AG417" s="37"/>
    </row>
    <row r="418" spans="1:33" ht="12.75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 t="s">
        <v>24</v>
      </c>
      <c r="W418" s="37"/>
      <c r="X418" s="39"/>
      <c r="Y418" s="37"/>
      <c r="Z418" s="37"/>
      <c r="AA418" s="37"/>
      <c r="AB418" s="37"/>
      <c r="AC418" s="37"/>
      <c r="AD418" s="37"/>
      <c r="AE418" s="37"/>
      <c r="AF418" s="37"/>
      <c r="AG418" s="37"/>
    </row>
    <row r="419" spans="1:33" ht="12.75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 t="s">
        <v>26</v>
      </c>
      <c r="W419" s="37"/>
      <c r="X419" s="39"/>
      <c r="Y419" s="37"/>
      <c r="Z419" s="37"/>
      <c r="AA419" s="37"/>
      <c r="AB419" s="37"/>
      <c r="AC419" s="37"/>
      <c r="AD419" s="37"/>
      <c r="AE419" s="37"/>
      <c r="AF419" s="37"/>
      <c r="AG419" s="37"/>
    </row>
    <row r="420" spans="1:33" ht="12.75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 t="s">
        <v>28</v>
      </c>
      <c r="W420" s="37"/>
      <c r="X420" s="39"/>
      <c r="Y420" s="37"/>
      <c r="Z420" s="37"/>
      <c r="AA420" s="37"/>
      <c r="AB420" s="37"/>
      <c r="AC420" s="37"/>
      <c r="AD420" s="37"/>
      <c r="AE420" s="37"/>
      <c r="AF420" s="37"/>
      <c r="AG420" s="37"/>
    </row>
    <row r="421" spans="1:33" ht="12.75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 t="s">
        <v>30</v>
      </c>
      <c r="W421" s="37"/>
      <c r="X421" s="39"/>
      <c r="Y421" s="37"/>
      <c r="Z421" s="37"/>
      <c r="AA421" s="37"/>
      <c r="AB421" s="37"/>
      <c r="AC421" s="37"/>
      <c r="AD421" s="37"/>
      <c r="AE421" s="37"/>
      <c r="AF421" s="37"/>
      <c r="AG421" s="37"/>
    </row>
    <row r="422" spans="1:33" ht="12.75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 t="s">
        <v>31</v>
      </c>
      <c r="W422" s="37"/>
      <c r="X422" s="39"/>
      <c r="Y422" s="37"/>
      <c r="Z422" s="37"/>
      <c r="AA422" s="37"/>
      <c r="AB422" s="37"/>
      <c r="AC422" s="37"/>
      <c r="AD422" s="37"/>
      <c r="AE422" s="37"/>
      <c r="AF422" s="37"/>
      <c r="AG422" s="37"/>
    </row>
    <row r="423" spans="1:33" ht="12.75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 t="s">
        <v>32</v>
      </c>
      <c r="W423" s="37"/>
      <c r="X423" s="39"/>
      <c r="Y423" s="37"/>
      <c r="Z423" s="37"/>
      <c r="AA423" s="37"/>
      <c r="AB423" s="37"/>
      <c r="AC423" s="37"/>
      <c r="AD423" s="37"/>
      <c r="AE423" s="37"/>
      <c r="AF423" s="37"/>
      <c r="AG423" s="37"/>
    </row>
    <row r="424" spans="1:33" ht="12.75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 t="s">
        <v>33</v>
      </c>
      <c r="W424" s="37"/>
      <c r="X424" s="39"/>
      <c r="Y424" s="37"/>
      <c r="Z424" s="37"/>
      <c r="AA424" s="37"/>
      <c r="AB424" s="37"/>
      <c r="AC424" s="37"/>
      <c r="AD424" s="37"/>
      <c r="AE424" s="37"/>
      <c r="AF424" s="37"/>
      <c r="AG424" s="37"/>
    </row>
    <row r="425" spans="1:33" ht="12.75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 t="s">
        <v>34</v>
      </c>
      <c r="W425" s="37"/>
      <c r="X425" s="39"/>
      <c r="Y425" s="37"/>
      <c r="Z425" s="37"/>
      <c r="AA425" s="37"/>
      <c r="AB425" s="37"/>
      <c r="AC425" s="37"/>
      <c r="AD425" s="37"/>
      <c r="AE425" s="37"/>
      <c r="AF425" s="37"/>
      <c r="AG425" s="37"/>
    </row>
    <row r="426" spans="1:33" ht="12.75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9"/>
      <c r="Y426" s="37"/>
      <c r="Z426" s="37"/>
      <c r="AA426" s="37"/>
      <c r="AB426" s="37"/>
      <c r="AC426" s="37"/>
      <c r="AD426" s="37"/>
      <c r="AE426" s="37"/>
      <c r="AF426" s="37"/>
      <c r="AG426" s="37"/>
    </row>
    <row r="427" spans="1:33" ht="12.75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>
        <v>18</v>
      </c>
      <c r="V427" s="37" t="s">
        <v>7</v>
      </c>
      <c r="W427" s="37"/>
      <c r="X427" s="39"/>
      <c r="Y427" s="37"/>
      <c r="Z427" s="37"/>
      <c r="AA427" s="37"/>
      <c r="AB427" s="37"/>
      <c r="AC427" s="37"/>
      <c r="AD427" s="37"/>
      <c r="AE427" s="37"/>
      <c r="AF427" s="37"/>
      <c r="AG427" s="37"/>
    </row>
    <row r="428" spans="1:33" ht="12.75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 t="s">
        <v>9</v>
      </c>
      <c r="W428" s="37"/>
      <c r="X428" s="39"/>
      <c r="Y428" s="37"/>
      <c r="Z428" s="37"/>
      <c r="AA428" s="37"/>
      <c r="AB428" s="37"/>
      <c r="AC428" s="37"/>
      <c r="AD428" s="37"/>
      <c r="AE428" s="37"/>
      <c r="AF428" s="37"/>
      <c r="AG428" s="37"/>
    </row>
    <row r="429" spans="1:33" ht="12.75" x14ac:dyDescent="0.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 t="s">
        <v>11</v>
      </c>
      <c r="W429" s="37"/>
      <c r="X429" s="39"/>
      <c r="Y429" s="37"/>
      <c r="Z429" s="37"/>
      <c r="AA429" s="37"/>
      <c r="AB429" s="37"/>
      <c r="AC429" s="37"/>
      <c r="AD429" s="37"/>
      <c r="AE429" s="37"/>
      <c r="AF429" s="37"/>
      <c r="AG429" s="37"/>
    </row>
    <row r="430" spans="1:33" ht="12.75" x14ac:dyDescent="0.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 t="s">
        <v>13</v>
      </c>
      <c r="W430" s="37"/>
      <c r="X430" s="39"/>
      <c r="Y430" s="37"/>
      <c r="Z430" s="37"/>
      <c r="AA430" s="37"/>
      <c r="AB430" s="37"/>
      <c r="AC430" s="37"/>
      <c r="AD430" s="37"/>
      <c r="AE430" s="37"/>
      <c r="AF430" s="37"/>
      <c r="AG430" s="37"/>
    </row>
    <row r="431" spans="1:33" ht="12.75" x14ac:dyDescent="0.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 t="s">
        <v>15</v>
      </c>
      <c r="W431" s="37"/>
      <c r="X431" s="39"/>
      <c r="Y431" s="37"/>
      <c r="Z431" s="37"/>
      <c r="AA431" s="37"/>
      <c r="AB431" s="37"/>
      <c r="AC431" s="37"/>
      <c r="AD431" s="37"/>
      <c r="AE431" s="37"/>
      <c r="AF431" s="37"/>
      <c r="AG431" s="37"/>
    </row>
    <row r="432" spans="1:33" ht="12.75" x14ac:dyDescent="0.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 t="s">
        <v>16</v>
      </c>
      <c r="W432" s="37"/>
      <c r="X432" s="39"/>
      <c r="Y432" s="37"/>
      <c r="Z432" s="37"/>
      <c r="AA432" s="37"/>
      <c r="AB432" s="37"/>
      <c r="AC432" s="37"/>
      <c r="AD432" s="37"/>
      <c r="AE432" s="37"/>
      <c r="AF432" s="37"/>
      <c r="AG432" s="37"/>
    </row>
    <row r="433" spans="1:33" ht="12.75" x14ac:dyDescent="0.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 t="s">
        <v>17</v>
      </c>
      <c r="W433" s="37"/>
      <c r="X433" s="39"/>
      <c r="Y433" s="37"/>
      <c r="Z433" s="37"/>
      <c r="AA433" s="37"/>
      <c r="AB433" s="37"/>
      <c r="AC433" s="37"/>
      <c r="AD433" s="37"/>
      <c r="AE433" s="37"/>
      <c r="AF433" s="37"/>
      <c r="AG433" s="37"/>
    </row>
    <row r="434" spans="1:33" ht="12.75" x14ac:dyDescent="0.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 t="s">
        <v>18</v>
      </c>
      <c r="W434" s="37"/>
      <c r="X434" s="39"/>
      <c r="Y434" s="37"/>
      <c r="Z434" s="37"/>
      <c r="AA434" s="37"/>
      <c r="AB434" s="37"/>
      <c r="AC434" s="37"/>
      <c r="AD434" s="37"/>
      <c r="AE434" s="37"/>
      <c r="AF434" s="37"/>
      <c r="AG434" s="37"/>
    </row>
    <row r="435" spans="1:33" ht="12.75" x14ac:dyDescent="0.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 t="s">
        <v>19</v>
      </c>
      <c r="W435" s="37"/>
      <c r="X435" s="39"/>
      <c r="Y435" s="37"/>
      <c r="Z435" s="37"/>
      <c r="AA435" s="37"/>
      <c r="AB435" s="37"/>
      <c r="AC435" s="37"/>
      <c r="AD435" s="37"/>
      <c r="AE435" s="37"/>
      <c r="AF435" s="37"/>
      <c r="AG435" s="37"/>
    </row>
    <row r="436" spans="1:33" ht="12.75" x14ac:dyDescent="0.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 t="s">
        <v>20</v>
      </c>
      <c r="W436" s="37"/>
      <c r="X436" s="39"/>
      <c r="Y436" s="37"/>
      <c r="Z436" s="37"/>
      <c r="AA436" s="37"/>
      <c r="AB436" s="37"/>
      <c r="AC436" s="37"/>
      <c r="AD436" s="37"/>
      <c r="AE436" s="37"/>
      <c r="AF436" s="37"/>
      <c r="AG436" s="37"/>
    </row>
    <row r="437" spans="1:33" ht="12.75" x14ac:dyDescent="0.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 t="s">
        <v>21</v>
      </c>
      <c r="W437" s="37"/>
      <c r="X437" s="39"/>
      <c r="Y437" s="37"/>
      <c r="Z437" s="37"/>
      <c r="AA437" s="37"/>
      <c r="AB437" s="37"/>
      <c r="AC437" s="37"/>
      <c r="AD437" s="37"/>
      <c r="AE437" s="37"/>
      <c r="AF437" s="37"/>
      <c r="AG437" s="37"/>
    </row>
    <row r="438" spans="1:33" ht="12.75" x14ac:dyDescent="0.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 t="s">
        <v>22</v>
      </c>
      <c r="W438" s="37"/>
      <c r="X438" s="39"/>
      <c r="Y438" s="37"/>
      <c r="Z438" s="37"/>
      <c r="AA438" s="37"/>
      <c r="AB438" s="37"/>
      <c r="AC438" s="37"/>
      <c r="AD438" s="37"/>
      <c r="AE438" s="37"/>
      <c r="AF438" s="37"/>
      <c r="AG438" s="37"/>
    </row>
    <row r="439" spans="1:33" ht="12.75" x14ac:dyDescent="0.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 t="s">
        <v>23</v>
      </c>
      <c r="W439" s="37"/>
      <c r="X439" s="39"/>
      <c r="Y439" s="37"/>
      <c r="Z439" s="37"/>
      <c r="AA439" s="37"/>
      <c r="AB439" s="37"/>
      <c r="AC439" s="37"/>
      <c r="AD439" s="37"/>
      <c r="AE439" s="37"/>
      <c r="AF439" s="37"/>
      <c r="AG439" s="37"/>
    </row>
    <row r="440" spans="1:33" ht="12.75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 t="s">
        <v>24</v>
      </c>
      <c r="W440" s="37"/>
      <c r="X440" s="39"/>
      <c r="Y440" s="37"/>
      <c r="Z440" s="37"/>
      <c r="AA440" s="37"/>
      <c r="AB440" s="37"/>
      <c r="AC440" s="37"/>
      <c r="AD440" s="37"/>
      <c r="AE440" s="37"/>
      <c r="AF440" s="37"/>
      <c r="AG440" s="37"/>
    </row>
    <row r="441" spans="1:33" ht="12.75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 t="s">
        <v>26</v>
      </c>
      <c r="W441" s="37"/>
      <c r="X441" s="39"/>
      <c r="Y441" s="37"/>
      <c r="Z441" s="37"/>
      <c r="AA441" s="37"/>
      <c r="AB441" s="37"/>
      <c r="AC441" s="37"/>
      <c r="AD441" s="37"/>
      <c r="AE441" s="37"/>
      <c r="AF441" s="37"/>
      <c r="AG441" s="37"/>
    </row>
    <row r="442" spans="1:33" ht="12.75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 t="s">
        <v>28</v>
      </c>
      <c r="W442" s="37"/>
      <c r="X442" s="39"/>
      <c r="Y442" s="37"/>
      <c r="Z442" s="37"/>
      <c r="AA442" s="37"/>
      <c r="AB442" s="37"/>
      <c r="AC442" s="37"/>
      <c r="AD442" s="37"/>
      <c r="AE442" s="37"/>
      <c r="AF442" s="37"/>
      <c r="AG442" s="37"/>
    </row>
    <row r="443" spans="1:33" ht="12.75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 t="s">
        <v>30</v>
      </c>
      <c r="W443" s="37"/>
      <c r="X443" s="39"/>
      <c r="Y443" s="37"/>
      <c r="Z443" s="37"/>
      <c r="AA443" s="37"/>
      <c r="AB443" s="37"/>
      <c r="AC443" s="37"/>
      <c r="AD443" s="37"/>
      <c r="AE443" s="37"/>
      <c r="AF443" s="37"/>
      <c r="AG443" s="37"/>
    </row>
    <row r="444" spans="1:33" ht="12.75" x14ac:dyDescent="0.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 t="s">
        <v>31</v>
      </c>
      <c r="W444" s="37"/>
      <c r="X444" s="39"/>
      <c r="Y444" s="37"/>
      <c r="Z444" s="37"/>
      <c r="AA444" s="37"/>
      <c r="AB444" s="37"/>
      <c r="AC444" s="37"/>
      <c r="AD444" s="37"/>
      <c r="AE444" s="37"/>
      <c r="AF444" s="37"/>
      <c r="AG444" s="37"/>
    </row>
    <row r="445" spans="1:33" ht="12.75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 t="s">
        <v>32</v>
      </c>
      <c r="W445" s="37"/>
      <c r="X445" s="39"/>
      <c r="Y445" s="37"/>
      <c r="Z445" s="37"/>
      <c r="AA445" s="37"/>
      <c r="AB445" s="37"/>
      <c r="AC445" s="37"/>
      <c r="AD445" s="37"/>
      <c r="AE445" s="37"/>
      <c r="AF445" s="37"/>
      <c r="AG445" s="37"/>
    </row>
    <row r="446" spans="1:33" ht="12.75" x14ac:dyDescent="0.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 t="s">
        <v>33</v>
      </c>
      <c r="W446" s="37"/>
      <c r="X446" s="39"/>
      <c r="Y446" s="37"/>
      <c r="Z446" s="37"/>
      <c r="AA446" s="37"/>
      <c r="AB446" s="37"/>
      <c r="AC446" s="37"/>
      <c r="AD446" s="37"/>
      <c r="AE446" s="37"/>
      <c r="AF446" s="37"/>
      <c r="AG446" s="37"/>
    </row>
    <row r="447" spans="1:33" ht="12.75" x14ac:dyDescent="0.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 t="s">
        <v>34</v>
      </c>
      <c r="W447" s="37"/>
      <c r="X447" s="39"/>
      <c r="Y447" s="37"/>
      <c r="Z447" s="37"/>
      <c r="AA447" s="37"/>
      <c r="AB447" s="37"/>
      <c r="AC447" s="37"/>
      <c r="AD447" s="37"/>
      <c r="AE447" s="37"/>
      <c r="AF447" s="37"/>
      <c r="AG447" s="37"/>
    </row>
    <row r="448" spans="1:33" ht="12.75" x14ac:dyDescent="0.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9"/>
      <c r="Y448" s="37"/>
      <c r="Z448" s="37"/>
      <c r="AA448" s="37"/>
      <c r="AB448" s="37"/>
      <c r="AC448" s="37"/>
      <c r="AD448" s="37"/>
      <c r="AE448" s="37"/>
      <c r="AF448" s="37"/>
      <c r="AG448" s="37"/>
    </row>
    <row r="449" spans="1:33" ht="12.75" x14ac:dyDescent="0.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>
        <v>19</v>
      </c>
      <c r="V449" s="37" t="s">
        <v>7</v>
      </c>
      <c r="W449" s="37"/>
      <c r="X449" s="39"/>
      <c r="Y449" s="37"/>
      <c r="Z449" s="37"/>
      <c r="AA449" s="37"/>
      <c r="AB449" s="37"/>
      <c r="AC449" s="37"/>
      <c r="AD449" s="37"/>
      <c r="AE449" s="37"/>
      <c r="AF449" s="37"/>
      <c r="AG449" s="37"/>
    </row>
    <row r="450" spans="1:33" ht="12.75" x14ac:dyDescent="0.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 t="s">
        <v>9</v>
      </c>
      <c r="W450" s="37"/>
      <c r="X450" s="39"/>
      <c r="Y450" s="37"/>
      <c r="Z450" s="37"/>
      <c r="AA450" s="37"/>
      <c r="AB450" s="37"/>
      <c r="AC450" s="37"/>
      <c r="AD450" s="37"/>
      <c r="AE450" s="37"/>
      <c r="AF450" s="37"/>
      <c r="AG450" s="37"/>
    </row>
    <row r="451" spans="1:33" ht="12.75" x14ac:dyDescent="0.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 t="s">
        <v>11</v>
      </c>
      <c r="W451" s="37"/>
      <c r="X451" s="39"/>
      <c r="Y451" s="37"/>
      <c r="Z451" s="37"/>
      <c r="AA451" s="37"/>
      <c r="AB451" s="37"/>
      <c r="AC451" s="37"/>
      <c r="AD451" s="37"/>
      <c r="AE451" s="37"/>
      <c r="AF451" s="37"/>
      <c r="AG451" s="37"/>
    </row>
    <row r="452" spans="1:33" ht="12.75" x14ac:dyDescent="0.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 t="s">
        <v>13</v>
      </c>
      <c r="W452" s="37"/>
      <c r="X452" s="39"/>
      <c r="Y452" s="37"/>
      <c r="Z452" s="37"/>
      <c r="AA452" s="37"/>
      <c r="AB452" s="37"/>
      <c r="AC452" s="37"/>
      <c r="AD452" s="37"/>
      <c r="AE452" s="37"/>
      <c r="AF452" s="37"/>
      <c r="AG452" s="37"/>
    </row>
    <row r="453" spans="1:33" ht="12.75" x14ac:dyDescent="0.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 t="s">
        <v>15</v>
      </c>
      <c r="W453" s="37"/>
      <c r="X453" s="39"/>
      <c r="Y453" s="37"/>
      <c r="Z453" s="37"/>
      <c r="AA453" s="37"/>
      <c r="AB453" s="37"/>
      <c r="AC453" s="37"/>
      <c r="AD453" s="37"/>
      <c r="AE453" s="37"/>
      <c r="AF453" s="37"/>
      <c r="AG453" s="37"/>
    </row>
    <row r="454" spans="1:33" ht="12.75" x14ac:dyDescent="0.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 t="s">
        <v>16</v>
      </c>
      <c r="W454" s="37"/>
      <c r="X454" s="39"/>
      <c r="Y454" s="37"/>
      <c r="Z454" s="37"/>
      <c r="AA454" s="37"/>
      <c r="AB454" s="37"/>
      <c r="AC454" s="37"/>
      <c r="AD454" s="37"/>
      <c r="AE454" s="37"/>
      <c r="AF454" s="37"/>
      <c r="AG454" s="37"/>
    </row>
    <row r="455" spans="1:33" ht="12.75" x14ac:dyDescent="0.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 t="s">
        <v>17</v>
      </c>
      <c r="W455" s="37"/>
      <c r="X455" s="39"/>
      <c r="Y455" s="37"/>
      <c r="Z455" s="37"/>
      <c r="AA455" s="37"/>
      <c r="AB455" s="37"/>
      <c r="AC455" s="37"/>
      <c r="AD455" s="37"/>
      <c r="AE455" s="37"/>
      <c r="AF455" s="37"/>
      <c r="AG455" s="37"/>
    </row>
    <row r="456" spans="1:33" ht="12.75" x14ac:dyDescent="0.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 t="s">
        <v>18</v>
      </c>
      <c r="W456" s="37"/>
      <c r="X456" s="39"/>
      <c r="Y456" s="37"/>
      <c r="Z456" s="37"/>
      <c r="AA456" s="37"/>
      <c r="AB456" s="37"/>
      <c r="AC456" s="37"/>
      <c r="AD456" s="37"/>
      <c r="AE456" s="37"/>
      <c r="AF456" s="37"/>
      <c r="AG456" s="37"/>
    </row>
    <row r="457" spans="1:33" ht="12.75" x14ac:dyDescent="0.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 t="s">
        <v>19</v>
      </c>
      <c r="W457" s="37"/>
      <c r="X457" s="39"/>
      <c r="Y457" s="37"/>
      <c r="Z457" s="37"/>
      <c r="AA457" s="37"/>
      <c r="AB457" s="37"/>
      <c r="AC457" s="37"/>
      <c r="AD457" s="37"/>
      <c r="AE457" s="37"/>
      <c r="AF457" s="37"/>
      <c r="AG457" s="37"/>
    </row>
    <row r="458" spans="1:33" ht="12.75" x14ac:dyDescent="0.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 t="s">
        <v>20</v>
      </c>
      <c r="W458" s="37"/>
      <c r="X458" s="39"/>
      <c r="Y458" s="37"/>
      <c r="Z458" s="37"/>
      <c r="AA458" s="37"/>
      <c r="AB458" s="37"/>
      <c r="AC458" s="37"/>
      <c r="AD458" s="37"/>
      <c r="AE458" s="37"/>
      <c r="AF458" s="37"/>
      <c r="AG458" s="37"/>
    </row>
    <row r="459" spans="1:33" ht="12.75" x14ac:dyDescent="0.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 t="s">
        <v>21</v>
      </c>
      <c r="W459" s="37"/>
      <c r="X459" s="39"/>
      <c r="Y459" s="37"/>
      <c r="Z459" s="37"/>
      <c r="AA459" s="37"/>
      <c r="AB459" s="37"/>
      <c r="AC459" s="37"/>
      <c r="AD459" s="37"/>
      <c r="AE459" s="37"/>
      <c r="AF459" s="37"/>
      <c r="AG459" s="37"/>
    </row>
    <row r="460" spans="1:33" ht="12.75" x14ac:dyDescent="0.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 t="s">
        <v>22</v>
      </c>
      <c r="W460" s="37"/>
      <c r="X460" s="39"/>
      <c r="Y460" s="37"/>
      <c r="Z460" s="37"/>
      <c r="AA460" s="37"/>
      <c r="AB460" s="37"/>
      <c r="AC460" s="37"/>
      <c r="AD460" s="37"/>
      <c r="AE460" s="37"/>
      <c r="AF460" s="37"/>
      <c r="AG460" s="37"/>
    </row>
    <row r="461" spans="1:33" ht="12.75" x14ac:dyDescent="0.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 t="s">
        <v>23</v>
      </c>
      <c r="W461" s="37"/>
      <c r="X461" s="39"/>
      <c r="Y461" s="37"/>
      <c r="Z461" s="37"/>
      <c r="AA461" s="37"/>
      <c r="AB461" s="37"/>
      <c r="AC461" s="37"/>
      <c r="AD461" s="37"/>
      <c r="AE461" s="37"/>
      <c r="AF461" s="37"/>
      <c r="AG461" s="37"/>
    </row>
    <row r="462" spans="1:33" ht="12.75" x14ac:dyDescent="0.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 t="s">
        <v>24</v>
      </c>
      <c r="W462" s="37"/>
      <c r="X462" s="39"/>
      <c r="Y462" s="37"/>
      <c r="Z462" s="37"/>
      <c r="AA462" s="37"/>
      <c r="AB462" s="37"/>
      <c r="AC462" s="37"/>
      <c r="AD462" s="37"/>
      <c r="AE462" s="37"/>
      <c r="AF462" s="37"/>
      <c r="AG462" s="37"/>
    </row>
    <row r="463" spans="1:33" ht="12.75" x14ac:dyDescent="0.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 t="s">
        <v>26</v>
      </c>
      <c r="W463" s="37"/>
      <c r="X463" s="39"/>
      <c r="Y463" s="37"/>
      <c r="Z463" s="37"/>
      <c r="AA463" s="37"/>
      <c r="AB463" s="37"/>
      <c r="AC463" s="37"/>
      <c r="AD463" s="37"/>
      <c r="AE463" s="37"/>
      <c r="AF463" s="37"/>
      <c r="AG463" s="37"/>
    </row>
    <row r="464" spans="1:33" ht="12.75" x14ac:dyDescent="0.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 t="s">
        <v>28</v>
      </c>
      <c r="W464" s="37"/>
      <c r="X464" s="39"/>
      <c r="Y464" s="37"/>
      <c r="Z464" s="37"/>
      <c r="AA464" s="37"/>
      <c r="AB464" s="37"/>
      <c r="AC464" s="37"/>
      <c r="AD464" s="37"/>
      <c r="AE464" s="37"/>
      <c r="AF464" s="37"/>
      <c r="AG464" s="37"/>
    </row>
    <row r="465" spans="1:33" ht="12.75" x14ac:dyDescent="0.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 t="s">
        <v>30</v>
      </c>
      <c r="W465" s="37"/>
      <c r="X465" s="39"/>
      <c r="Y465" s="37"/>
      <c r="Z465" s="37"/>
      <c r="AA465" s="37"/>
      <c r="AB465" s="37"/>
      <c r="AC465" s="37"/>
      <c r="AD465" s="37"/>
      <c r="AE465" s="37"/>
      <c r="AF465" s="37"/>
      <c r="AG465" s="37"/>
    </row>
    <row r="466" spans="1:33" ht="12.75" x14ac:dyDescent="0.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 t="s">
        <v>31</v>
      </c>
      <c r="W466" s="37"/>
      <c r="X466" s="39"/>
      <c r="Y466" s="37"/>
      <c r="Z466" s="37"/>
      <c r="AA466" s="37"/>
      <c r="AB466" s="37"/>
      <c r="AC466" s="37"/>
      <c r="AD466" s="37"/>
      <c r="AE466" s="37"/>
      <c r="AF466" s="37"/>
      <c r="AG466" s="37"/>
    </row>
    <row r="467" spans="1:33" ht="12.75" x14ac:dyDescent="0.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 t="s">
        <v>32</v>
      </c>
      <c r="W467" s="37"/>
      <c r="X467" s="39"/>
      <c r="Y467" s="37"/>
      <c r="Z467" s="37"/>
      <c r="AA467" s="37"/>
      <c r="AB467" s="37"/>
      <c r="AC467" s="37"/>
      <c r="AD467" s="37"/>
      <c r="AE467" s="37"/>
      <c r="AF467" s="37"/>
      <c r="AG467" s="37"/>
    </row>
    <row r="468" spans="1:33" ht="12.75" x14ac:dyDescent="0.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 t="s">
        <v>33</v>
      </c>
      <c r="W468" s="37"/>
      <c r="X468" s="39"/>
      <c r="Y468" s="37"/>
      <c r="Z468" s="37"/>
      <c r="AA468" s="37"/>
      <c r="AB468" s="37"/>
      <c r="AC468" s="37"/>
      <c r="AD468" s="37"/>
      <c r="AE468" s="37"/>
      <c r="AF468" s="37"/>
      <c r="AG468" s="37"/>
    </row>
    <row r="469" spans="1:33" ht="12.75" x14ac:dyDescent="0.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 t="s">
        <v>34</v>
      </c>
      <c r="W469" s="37"/>
      <c r="X469" s="39"/>
      <c r="Y469" s="37"/>
      <c r="Z469" s="37"/>
      <c r="AA469" s="37"/>
      <c r="AB469" s="37"/>
      <c r="AC469" s="37"/>
      <c r="AD469" s="37"/>
      <c r="AE469" s="37"/>
      <c r="AF469" s="37"/>
      <c r="AG469" s="37"/>
    </row>
    <row r="470" spans="1:33" ht="12.75" x14ac:dyDescent="0.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9"/>
      <c r="Y470" s="37"/>
      <c r="Z470" s="37"/>
      <c r="AA470" s="37"/>
      <c r="AB470" s="37"/>
      <c r="AC470" s="37"/>
      <c r="AD470" s="37"/>
      <c r="AE470" s="37"/>
      <c r="AF470" s="37"/>
      <c r="AG470" s="37"/>
    </row>
    <row r="471" spans="1:33" ht="12.75" x14ac:dyDescent="0.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>
        <v>20</v>
      </c>
      <c r="V471" s="37" t="s">
        <v>7</v>
      </c>
      <c r="W471" s="37"/>
      <c r="X471" s="39"/>
      <c r="Y471" s="37"/>
      <c r="Z471" s="37"/>
      <c r="AA471" s="37"/>
      <c r="AB471" s="37"/>
      <c r="AC471" s="37"/>
      <c r="AD471" s="37"/>
      <c r="AE471" s="37"/>
      <c r="AF471" s="37"/>
      <c r="AG471" s="37"/>
    </row>
    <row r="472" spans="1:33" ht="12.75" x14ac:dyDescent="0.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 t="s">
        <v>9</v>
      </c>
      <c r="W472" s="37"/>
      <c r="X472" s="39"/>
      <c r="Y472" s="37"/>
      <c r="Z472" s="37"/>
      <c r="AA472" s="37"/>
      <c r="AB472" s="37"/>
      <c r="AC472" s="37"/>
      <c r="AD472" s="37"/>
      <c r="AE472" s="37"/>
      <c r="AF472" s="37"/>
      <c r="AG472" s="37"/>
    </row>
    <row r="473" spans="1:33" ht="12.75" x14ac:dyDescent="0.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 t="s">
        <v>11</v>
      </c>
      <c r="W473" s="37"/>
      <c r="X473" s="39"/>
      <c r="Y473" s="37"/>
      <c r="Z473" s="37"/>
      <c r="AA473" s="37"/>
      <c r="AB473" s="37"/>
      <c r="AC473" s="37"/>
      <c r="AD473" s="37"/>
      <c r="AE473" s="37"/>
      <c r="AF473" s="37"/>
      <c r="AG473" s="37"/>
    </row>
    <row r="474" spans="1:33" ht="12.75" x14ac:dyDescent="0.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 t="s">
        <v>13</v>
      </c>
      <c r="W474" s="37"/>
      <c r="X474" s="39"/>
      <c r="Y474" s="37"/>
      <c r="Z474" s="37"/>
      <c r="AA474" s="37"/>
      <c r="AB474" s="37"/>
      <c r="AC474" s="37"/>
      <c r="AD474" s="37"/>
      <c r="AE474" s="37"/>
      <c r="AF474" s="37"/>
      <c r="AG474" s="37"/>
    </row>
    <row r="475" spans="1:33" ht="12.75" x14ac:dyDescent="0.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 t="s">
        <v>15</v>
      </c>
      <c r="W475" s="37"/>
      <c r="X475" s="39"/>
      <c r="Y475" s="37"/>
      <c r="Z475" s="37"/>
      <c r="AA475" s="37"/>
      <c r="AB475" s="37"/>
      <c r="AC475" s="37"/>
      <c r="AD475" s="37"/>
      <c r="AE475" s="37"/>
      <c r="AF475" s="37"/>
      <c r="AG475" s="37"/>
    </row>
    <row r="476" spans="1:33" ht="12.75" x14ac:dyDescent="0.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 t="s">
        <v>16</v>
      </c>
      <c r="W476" s="37"/>
      <c r="X476" s="39"/>
      <c r="Y476" s="37"/>
      <c r="Z476" s="37"/>
      <c r="AA476" s="37"/>
      <c r="AB476" s="37"/>
      <c r="AC476" s="37"/>
      <c r="AD476" s="37"/>
      <c r="AE476" s="37"/>
      <c r="AF476" s="37"/>
      <c r="AG476" s="37"/>
    </row>
    <row r="477" spans="1:33" ht="12.75" x14ac:dyDescent="0.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 t="s">
        <v>17</v>
      </c>
      <c r="W477" s="37"/>
      <c r="X477" s="39"/>
      <c r="Y477" s="37"/>
      <c r="Z477" s="37"/>
      <c r="AA477" s="37"/>
      <c r="AB477" s="37"/>
      <c r="AC477" s="37"/>
      <c r="AD477" s="37"/>
      <c r="AE477" s="37"/>
      <c r="AF477" s="37"/>
      <c r="AG477" s="37"/>
    </row>
    <row r="478" spans="1:33" ht="12.75" x14ac:dyDescent="0.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 t="s">
        <v>18</v>
      </c>
      <c r="W478" s="37"/>
      <c r="X478" s="39"/>
      <c r="Y478" s="37"/>
      <c r="Z478" s="37"/>
      <c r="AA478" s="37"/>
      <c r="AB478" s="37"/>
      <c r="AC478" s="37"/>
      <c r="AD478" s="37"/>
      <c r="AE478" s="37"/>
      <c r="AF478" s="37"/>
      <c r="AG478" s="37"/>
    </row>
    <row r="479" spans="1:33" ht="12.75" x14ac:dyDescent="0.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 t="s">
        <v>19</v>
      </c>
      <c r="W479" s="37"/>
      <c r="X479" s="39"/>
      <c r="Y479" s="37"/>
      <c r="Z479" s="37"/>
      <c r="AA479" s="37"/>
      <c r="AB479" s="37"/>
      <c r="AC479" s="37"/>
      <c r="AD479" s="37"/>
      <c r="AE479" s="37"/>
      <c r="AF479" s="37"/>
      <c r="AG479" s="37"/>
    </row>
    <row r="480" spans="1:33" ht="12.75" x14ac:dyDescent="0.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 t="s">
        <v>20</v>
      </c>
      <c r="W480" s="37"/>
      <c r="X480" s="39"/>
      <c r="Y480" s="37"/>
      <c r="Z480" s="37"/>
      <c r="AA480" s="37"/>
      <c r="AB480" s="37"/>
      <c r="AC480" s="37"/>
      <c r="AD480" s="37"/>
      <c r="AE480" s="37"/>
      <c r="AF480" s="37"/>
      <c r="AG480" s="37"/>
    </row>
    <row r="481" spans="1:33" ht="12.75" x14ac:dyDescent="0.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 t="s">
        <v>21</v>
      </c>
      <c r="W481" s="37"/>
      <c r="X481" s="39"/>
      <c r="Y481" s="37"/>
      <c r="Z481" s="37"/>
      <c r="AA481" s="37"/>
      <c r="AB481" s="37"/>
      <c r="AC481" s="37"/>
      <c r="AD481" s="37"/>
      <c r="AE481" s="37"/>
      <c r="AF481" s="37"/>
      <c r="AG481" s="37"/>
    </row>
    <row r="482" spans="1:33" ht="12.75" x14ac:dyDescent="0.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 t="s">
        <v>22</v>
      </c>
      <c r="W482" s="37"/>
      <c r="X482" s="39"/>
      <c r="Y482" s="37"/>
      <c r="Z482" s="37"/>
      <c r="AA482" s="37"/>
      <c r="AB482" s="37"/>
      <c r="AC482" s="37"/>
      <c r="AD482" s="37"/>
      <c r="AE482" s="37"/>
      <c r="AF482" s="37"/>
      <c r="AG482" s="37"/>
    </row>
    <row r="483" spans="1:33" ht="12.75" x14ac:dyDescent="0.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 t="s">
        <v>23</v>
      </c>
      <c r="W483" s="37"/>
      <c r="X483" s="39"/>
      <c r="Y483" s="37"/>
      <c r="Z483" s="37"/>
      <c r="AA483" s="37"/>
      <c r="AB483" s="37"/>
      <c r="AC483" s="37"/>
      <c r="AD483" s="37"/>
      <c r="AE483" s="37"/>
      <c r="AF483" s="37"/>
      <c r="AG483" s="37"/>
    </row>
    <row r="484" spans="1:33" ht="12.75" x14ac:dyDescent="0.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 t="s">
        <v>24</v>
      </c>
      <c r="W484" s="37"/>
      <c r="X484" s="39"/>
      <c r="Y484" s="37"/>
      <c r="Z484" s="37"/>
      <c r="AA484" s="37"/>
      <c r="AB484" s="37"/>
      <c r="AC484" s="37"/>
      <c r="AD484" s="37"/>
      <c r="AE484" s="37"/>
      <c r="AF484" s="37"/>
      <c r="AG484" s="37"/>
    </row>
    <row r="485" spans="1:33" ht="12.75" x14ac:dyDescent="0.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 t="s">
        <v>26</v>
      </c>
      <c r="W485" s="37"/>
      <c r="X485" s="39"/>
      <c r="Y485" s="37"/>
      <c r="Z485" s="37"/>
      <c r="AA485" s="37"/>
      <c r="AB485" s="37"/>
      <c r="AC485" s="37"/>
      <c r="AD485" s="37"/>
      <c r="AE485" s="37"/>
      <c r="AF485" s="37"/>
      <c r="AG485" s="37"/>
    </row>
    <row r="486" spans="1:33" ht="12.75" x14ac:dyDescent="0.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 t="s">
        <v>28</v>
      </c>
      <c r="W486" s="37"/>
      <c r="X486" s="39"/>
      <c r="Y486" s="37"/>
      <c r="Z486" s="37"/>
      <c r="AA486" s="37"/>
      <c r="AB486" s="37"/>
      <c r="AC486" s="37"/>
      <c r="AD486" s="37"/>
      <c r="AE486" s="37"/>
      <c r="AF486" s="37"/>
      <c r="AG486" s="37"/>
    </row>
    <row r="487" spans="1:33" ht="12.75" x14ac:dyDescent="0.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 t="s">
        <v>30</v>
      </c>
      <c r="W487" s="37"/>
      <c r="X487" s="39"/>
      <c r="Y487" s="37"/>
      <c r="Z487" s="37"/>
      <c r="AA487" s="37"/>
      <c r="AB487" s="37"/>
      <c r="AC487" s="37"/>
      <c r="AD487" s="37"/>
      <c r="AE487" s="37"/>
      <c r="AF487" s="37"/>
      <c r="AG487" s="37"/>
    </row>
    <row r="488" spans="1:33" ht="12.75" x14ac:dyDescent="0.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 t="s">
        <v>31</v>
      </c>
      <c r="W488" s="37"/>
      <c r="X488" s="39"/>
      <c r="Y488" s="37"/>
      <c r="Z488" s="37"/>
      <c r="AA488" s="37"/>
      <c r="AB488" s="37"/>
      <c r="AC488" s="37"/>
      <c r="AD488" s="37"/>
      <c r="AE488" s="37"/>
      <c r="AF488" s="37"/>
      <c r="AG488" s="37"/>
    </row>
    <row r="489" spans="1:33" ht="12.75" x14ac:dyDescent="0.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 t="s">
        <v>32</v>
      </c>
      <c r="W489" s="37"/>
      <c r="X489" s="39"/>
      <c r="Y489" s="37"/>
      <c r="Z489" s="37"/>
      <c r="AA489" s="37"/>
      <c r="AB489" s="37"/>
      <c r="AC489" s="37"/>
      <c r="AD489" s="37"/>
      <c r="AE489" s="37"/>
      <c r="AF489" s="37"/>
      <c r="AG489" s="37"/>
    </row>
    <row r="490" spans="1:33" ht="12.75" x14ac:dyDescent="0.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 t="s">
        <v>33</v>
      </c>
      <c r="W490" s="37"/>
      <c r="X490" s="39"/>
      <c r="Y490" s="37"/>
      <c r="Z490" s="37"/>
      <c r="AA490" s="37"/>
      <c r="AB490" s="37"/>
      <c r="AC490" s="37"/>
      <c r="AD490" s="37"/>
      <c r="AE490" s="37"/>
      <c r="AF490" s="37"/>
      <c r="AG490" s="37"/>
    </row>
    <row r="491" spans="1:33" ht="12.75" x14ac:dyDescent="0.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 t="s">
        <v>34</v>
      </c>
      <c r="W491" s="37"/>
      <c r="X491" s="39"/>
      <c r="Y491" s="37"/>
      <c r="Z491" s="37"/>
      <c r="AA491" s="37"/>
      <c r="AB491" s="37"/>
      <c r="AC491" s="37"/>
      <c r="AD491" s="37"/>
      <c r="AE491" s="37"/>
      <c r="AF491" s="37"/>
      <c r="AG491" s="37"/>
    </row>
    <row r="492" spans="1:33" ht="12.75" x14ac:dyDescent="0.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9"/>
      <c r="Y492" s="37"/>
      <c r="Z492" s="37"/>
      <c r="AA492" s="37"/>
      <c r="AB492" s="37"/>
      <c r="AC492" s="37"/>
      <c r="AD492" s="37"/>
      <c r="AE492" s="37"/>
      <c r="AF492" s="37"/>
      <c r="AG492" s="37"/>
    </row>
    <row r="493" spans="1:33" ht="12.75" x14ac:dyDescent="0.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>
        <v>21</v>
      </c>
      <c r="V493" s="37" t="s">
        <v>7</v>
      </c>
      <c r="W493" s="37"/>
      <c r="X493" s="39"/>
      <c r="Y493" s="37"/>
      <c r="Z493" s="37"/>
      <c r="AA493" s="37"/>
      <c r="AB493" s="37"/>
      <c r="AC493" s="37"/>
      <c r="AD493" s="37"/>
      <c r="AE493" s="37"/>
      <c r="AF493" s="37"/>
      <c r="AG493" s="37"/>
    </row>
    <row r="494" spans="1:33" ht="12.75" x14ac:dyDescent="0.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 t="s">
        <v>9</v>
      </c>
      <c r="W494" s="37"/>
      <c r="X494" s="39"/>
      <c r="Y494" s="37"/>
      <c r="Z494" s="37"/>
      <c r="AA494" s="37"/>
      <c r="AB494" s="37"/>
      <c r="AC494" s="37"/>
      <c r="AD494" s="37"/>
      <c r="AE494" s="37"/>
      <c r="AF494" s="37"/>
      <c r="AG494" s="37"/>
    </row>
    <row r="495" spans="1:33" ht="12.75" x14ac:dyDescent="0.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 t="s">
        <v>11</v>
      </c>
      <c r="W495" s="37"/>
      <c r="X495" s="39"/>
      <c r="Y495" s="37"/>
      <c r="Z495" s="37"/>
      <c r="AA495" s="37"/>
      <c r="AB495" s="37"/>
      <c r="AC495" s="37"/>
      <c r="AD495" s="37"/>
      <c r="AE495" s="37"/>
      <c r="AF495" s="37"/>
      <c r="AG495" s="37"/>
    </row>
    <row r="496" spans="1:33" ht="12.75" x14ac:dyDescent="0.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 t="s">
        <v>13</v>
      </c>
      <c r="W496" s="37"/>
      <c r="X496" s="39"/>
      <c r="Y496" s="37"/>
      <c r="Z496" s="37"/>
      <c r="AA496" s="37"/>
      <c r="AB496" s="37"/>
      <c r="AC496" s="37"/>
      <c r="AD496" s="37"/>
      <c r="AE496" s="37"/>
      <c r="AF496" s="37"/>
      <c r="AG496" s="37"/>
    </row>
    <row r="497" spans="1:33" ht="12.75" x14ac:dyDescent="0.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 t="s">
        <v>15</v>
      </c>
      <c r="W497" s="37"/>
      <c r="X497" s="39"/>
      <c r="Y497" s="37"/>
      <c r="Z497" s="37"/>
      <c r="AA497" s="37"/>
      <c r="AB497" s="37"/>
      <c r="AC497" s="37"/>
      <c r="AD497" s="37"/>
      <c r="AE497" s="37"/>
      <c r="AF497" s="37"/>
      <c r="AG497" s="37"/>
    </row>
    <row r="498" spans="1:33" ht="12.75" x14ac:dyDescent="0.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 t="s">
        <v>16</v>
      </c>
      <c r="W498" s="37"/>
      <c r="X498" s="39"/>
      <c r="Y498" s="37"/>
      <c r="Z498" s="37"/>
      <c r="AA498" s="37"/>
      <c r="AB498" s="37"/>
      <c r="AC498" s="37"/>
      <c r="AD498" s="37"/>
      <c r="AE498" s="37"/>
      <c r="AF498" s="37"/>
      <c r="AG498" s="37"/>
    </row>
    <row r="499" spans="1:33" ht="12.75" x14ac:dyDescent="0.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 t="s">
        <v>17</v>
      </c>
      <c r="W499" s="37"/>
      <c r="X499" s="39"/>
      <c r="Y499" s="37"/>
      <c r="Z499" s="37"/>
      <c r="AA499" s="37"/>
      <c r="AB499" s="37"/>
      <c r="AC499" s="37"/>
      <c r="AD499" s="37"/>
      <c r="AE499" s="37"/>
      <c r="AF499" s="37"/>
      <c r="AG499" s="37"/>
    </row>
    <row r="500" spans="1:33" ht="12.75" x14ac:dyDescent="0.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 t="s">
        <v>18</v>
      </c>
      <c r="W500" s="37"/>
      <c r="X500" s="39"/>
      <c r="Y500" s="37"/>
      <c r="Z500" s="37"/>
      <c r="AA500" s="37"/>
      <c r="AB500" s="37"/>
      <c r="AC500" s="37"/>
      <c r="AD500" s="37"/>
      <c r="AE500" s="37"/>
      <c r="AF500" s="37"/>
      <c r="AG500" s="37"/>
    </row>
    <row r="501" spans="1:33" ht="12.75" x14ac:dyDescent="0.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 t="s">
        <v>19</v>
      </c>
      <c r="W501" s="37"/>
      <c r="X501" s="39"/>
      <c r="Y501" s="37"/>
      <c r="Z501" s="37"/>
      <c r="AA501" s="37"/>
      <c r="AB501" s="37"/>
      <c r="AC501" s="37"/>
      <c r="AD501" s="37"/>
      <c r="AE501" s="37"/>
      <c r="AF501" s="37"/>
      <c r="AG501" s="37"/>
    </row>
    <row r="502" spans="1:33" ht="12.75" x14ac:dyDescent="0.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 t="s">
        <v>20</v>
      </c>
      <c r="W502" s="37"/>
      <c r="X502" s="39"/>
      <c r="Y502" s="37"/>
      <c r="Z502" s="37"/>
      <c r="AA502" s="37"/>
      <c r="AB502" s="37"/>
      <c r="AC502" s="37"/>
      <c r="AD502" s="37"/>
      <c r="AE502" s="37"/>
      <c r="AF502" s="37"/>
      <c r="AG502" s="37"/>
    </row>
    <row r="503" spans="1:33" ht="12.75" x14ac:dyDescent="0.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 t="s">
        <v>21</v>
      </c>
      <c r="W503" s="37"/>
      <c r="X503" s="39"/>
      <c r="Y503" s="37"/>
      <c r="Z503" s="37"/>
      <c r="AA503" s="37"/>
      <c r="AB503" s="37"/>
      <c r="AC503" s="37"/>
      <c r="AD503" s="37"/>
      <c r="AE503" s="37"/>
      <c r="AF503" s="37"/>
      <c r="AG503" s="37"/>
    </row>
    <row r="504" spans="1:33" ht="12.75" x14ac:dyDescent="0.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 t="s">
        <v>22</v>
      </c>
      <c r="W504" s="37"/>
      <c r="X504" s="39"/>
      <c r="Y504" s="37"/>
      <c r="Z504" s="37"/>
      <c r="AA504" s="37"/>
      <c r="AB504" s="37"/>
      <c r="AC504" s="37"/>
      <c r="AD504" s="37"/>
      <c r="AE504" s="37"/>
      <c r="AF504" s="37"/>
      <c r="AG504" s="37"/>
    </row>
    <row r="505" spans="1:33" ht="12.75" x14ac:dyDescent="0.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 t="s">
        <v>23</v>
      </c>
      <c r="W505" s="37"/>
      <c r="X505" s="39"/>
      <c r="Y505" s="37"/>
      <c r="Z505" s="37"/>
      <c r="AA505" s="37"/>
      <c r="AB505" s="37"/>
      <c r="AC505" s="37"/>
      <c r="AD505" s="37"/>
      <c r="AE505" s="37"/>
      <c r="AF505" s="37"/>
      <c r="AG505" s="37"/>
    </row>
    <row r="506" spans="1:33" ht="12.75" x14ac:dyDescent="0.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 t="s">
        <v>24</v>
      </c>
      <c r="W506" s="37"/>
      <c r="X506" s="39"/>
      <c r="Y506" s="37"/>
      <c r="Z506" s="37"/>
      <c r="AA506" s="37"/>
      <c r="AB506" s="37"/>
      <c r="AC506" s="37"/>
      <c r="AD506" s="37"/>
      <c r="AE506" s="37"/>
      <c r="AF506" s="37"/>
      <c r="AG506" s="37"/>
    </row>
    <row r="507" spans="1:33" ht="12.75" x14ac:dyDescent="0.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 t="s">
        <v>26</v>
      </c>
      <c r="W507" s="37"/>
      <c r="X507" s="39"/>
      <c r="Y507" s="37"/>
      <c r="Z507" s="37"/>
      <c r="AA507" s="37"/>
      <c r="AB507" s="37"/>
      <c r="AC507" s="37"/>
      <c r="AD507" s="37"/>
      <c r="AE507" s="37"/>
      <c r="AF507" s="37"/>
      <c r="AG507" s="37"/>
    </row>
    <row r="508" spans="1:33" ht="12.75" x14ac:dyDescent="0.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 t="s">
        <v>28</v>
      </c>
      <c r="W508" s="37"/>
      <c r="X508" s="39"/>
      <c r="Y508" s="37"/>
      <c r="Z508" s="37"/>
      <c r="AA508" s="37"/>
      <c r="AB508" s="37"/>
      <c r="AC508" s="37"/>
      <c r="AD508" s="37"/>
      <c r="AE508" s="37"/>
      <c r="AF508" s="37"/>
      <c r="AG508" s="37"/>
    </row>
    <row r="509" spans="1:33" ht="12.75" x14ac:dyDescent="0.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 t="s">
        <v>30</v>
      </c>
      <c r="W509" s="37"/>
      <c r="X509" s="39"/>
      <c r="Y509" s="37"/>
      <c r="Z509" s="37"/>
      <c r="AA509" s="37"/>
      <c r="AB509" s="37"/>
      <c r="AC509" s="37"/>
      <c r="AD509" s="37"/>
      <c r="AE509" s="37"/>
      <c r="AF509" s="37"/>
      <c r="AG509" s="37"/>
    </row>
    <row r="510" spans="1:33" ht="12.75" x14ac:dyDescent="0.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 t="s">
        <v>31</v>
      </c>
      <c r="W510" s="37"/>
      <c r="X510" s="39"/>
      <c r="Y510" s="37"/>
      <c r="Z510" s="37"/>
      <c r="AA510" s="37"/>
      <c r="AB510" s="37"/>
      <c r="AC510" s="37"/>
      <c r="AD510" s="37"/>
      <c r="AE510" s="37"/>
      <c r="AF510" s="37"/>
      <c r="AG510" s="37"/>
    </row>
    <row r="511" spans="1:33" ht="12.75" x14ac:dyDescent="0.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 t="s">
        <v>32</v>
      </c>
      <c r="W511" s="37"/>
      <c r="X511" s="39"/>
      <c r="Y511" s="37"/>
      <c r="Z511" s="37"/>
      <c r="AA511" s="37"/>
      <c r="AB511" s="37"/>
      <c r="AC511" s="37"/>
      <c r="AD511" s="37"/>
      <c r="AE511" s="37"/>
      <c r="AF511" s="37"/>
      <c r="AG511" s="37"/>
    </row>
    <row r="512" spans="1:33" ht="12.75" x14ac:dyDescent="0.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 t="s">
        <v>33</v>
      </c>
      <c r="W512" s="37"/>
      <c r="X512" s="39"/>
      <c r="Y512" s="37"/>
      <c r="Z512" s="37"/>
      <c r="AA512" s="37"/>
      <c r="AB512" s="37"/>
      <c r="AC512" s="37"/>
      <c r="AD512" s="37"/>
      <c r="AE512" s="37"/>
      <c r="AF512" s="37"/>
      <c r="AG512" s="37"/>
    </row>
    <row r="513" spans="1:33" ht="12.75" x14ac:dyDescent="0.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 t="s">
        <v>34</v>
      </c>
      <c r="W513" s="37"/>
      <c r="X513" s="39"/>
      <c r="Y513" s="37"/>
      <c r="Z513" s="37"/>
      <c r="AA513" s="37"/>
      <c r="AB513" s="37"/>
      <c r="AC513" s="37"/>
      <c r="AD513" s="37"/>
      <c r="AE513" s="37"/>
      <c r="AF513" s="37"/>
      <c r="AG513" s="37"/>
    </row>
    <row r="514" spans="1:33" ht="12.75" x14ac:dyDescent="0.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9"/>
      <c r="Y514" s="37"/>
      <c r="Z514" s="37"/>
      <c r="AA514" s="37"/>
      <c r="AB514" s="37"/>
      <c r="AC514" s="37"/>
      <c r="AD514" s="37"/>
      <c r="AE514" s="37"/>
      <c r="AF514" s="37"/>
      <c r="AG514" s="37"/>
    </row>
    <row r="515" spans="1:33" ht="12.75" x14ac:dyDescent="0.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>
        <v>22</v>
      </c>
      <c r="V515" s="37" t="s">
        <v>7</v>
      </c>
      <c r="W515" s="37"/>
      <c r="X515" s="39"/>
      <c r="Y515" s="37"/>
      <c r="Z515" s="37"/>
      <c r="AA515" s="37"/>
      <c r="AB515" s="37"/>
      <c r="AC515" s="37"/>
      <c r="AD515" s="37"/>
      <c r="AE515" s="37"/>
      <c r="AF515" s="37"/>
      <c r="AG515" s="37"/>
    </row>
    <row r="516" spans="1:33" ht="12.75" x14ac:dyDescent="0.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 t="s">
        <v>9</v>
      </c>
      <c r="W516" s="37"/>
      <c r="X516" s="39"/>
      <c r="Y516" s="37"/>
      <c r="Z516" s="37"/>
      <c r="AA516" s="37"/>
      <c r="AB516" s="37"/>
      <c r="AC516" s="37"/>
      <c r="AD516" s="37"/>
      <c r="AE516" s="37"/>
      <c r="AF516" s="37"/>
      <c r="AG516" s="37"/>
    </row>
    <row r="517" spans="1:33" ht="12.75" x14ac:dyDescent="0.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 t="s">
        <v>11</v>
      </c>
      <c r="W517" s="37"/>
      <c r="X517" s="39"/>
      <c r="Y517" s="37"/>
      <c r="Z517" s="37"/>
      <c r="AA517" s="37"/>
      <c r="AB517" s="37"/>
      <c r="AC517" s="37"/>
      <c r="AD517" s="37"/>
      <c r="AE517" s="37"/>
      <c r="AF517" s="37"/>
      <c r="AG517" s="37"/>
    </row>
    <row r="518" spans="1:33" ht="12.75" x14ac:dyDescent="0.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 t="s">
        <v>13</v>
      </c>
      <c r="W518" s="37"/>
      <c r="X518" s="39"/>
      <c r="Y518" s="37"/>
      <c r="Z518" s="37"/>
      <c r="AA518" s="37"/>
      <c r="AB518" s="37"/>
      <c r="AC518" s="37"/>
      <c r="AD518" s="37"/>
      <c r="AE518" s="37"/>
      <c r="AF518" s="37"/>
      <c r="AG518" s="37"/>
    </row>
    <row r="519" spans="1:33" ht="12.75" x14ac:dyDescent="0.2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 t="s">
        <v>15</v>
      </c>
      <c r="W519" s="37"/>
      <c r="X519" s="39"/>
      <c r="Y519" s="37"/>
      <c r="Z519" s="37"/>
      <c r="AA519" s="37"/>
      <c r="AB519" s="37"/>
      <c r="AC519" s="37"/>
      <c r="AD519" s="37"/>
      <c r="AE519" s="37"/>
      <c r="AF519" s="37"/>
      <c r="AG519" s="37"/>
    </row>
    <row r="520" spans="1:33" ht="12.75" x14ac:dyDescent="0.2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 t="s">
        <v>16</v>
      </c>
      <c r="W520" s="37"/>
      <c r="X520" s="39"/>
      <c r="Y520" s="37"/>
      <c r="Z520" s="37"/>
      <c r="AA520" s="37"/>
      <c r="AB520" s="37"/>
      <c r="AC520" s="37"/>
      <c r="AD520" s="37"/>
      <c r="AE520" s="37"/>
      <c r="AF520" s="37"/>
      <c r="AG520" s="37"/>
    </row>
    <row r="521" spans="1:33" ht="12.75" x14ac:dyDescent="0.2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 t="s">
        <v>17</v>
      </c>
      <c r="W521" s="37"/>
      <c r="X521" s="39"/>
      <c r="Y521" s="37"/>
      <c r="Z521" s="37"/>
      <c r="AA521" s="37"/>
      <c r="AB521" s="37"/>
      <c r="AC521" s="37"/>
      <c r="AD521" s="37"/>
      <c r="AE521" s="37"/>
      <c r="AF521" s="37"/>
      <c r="AG521" s="37"/>
    </row>
    <row r="522" spans="1:33" ht="12.75" x14ac:dyDescent="0.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 t="s">
        <v>18</v>
      </c>
      <c r="W522" s="37"/>
      <c r="X522" s="39"/>
      <c r="Y522" s="37"/>
      <c r="Z522" s="37"/>
      <c r="AA522" s="37"/>
      <c r="AB522" s="37"/>
      <c r="AC522" s="37"/>
      <c r="AD522" s="37"/>
      <c r="AE522" s="37"/>
      <c r="AF522" s="37"/>
      <c r="AG522" s="37"/>
    </row>
    <row r="523" spans="1:33" ht="12.75" x14ac:dyDescent="0.2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 t="s">
        <v>19</v>
      </c>
      <c r="W523" s="37"/>
      <c r="X523" s="39"/>
      <c r="Y523" s="37"/>
      <c r="Z523" s="37"/>
      <c r="AA523" s="37"/>
      <c r="AB523" s="37"/>
      <c r="AC523" s="37"/>
      <c r="AD523" s="37"/>
      <c r="AE523" s="37"/>
      <c r="AF523" s="37"/>
      <c r="AG523" s="37"/>
    </row>
    <row r="524" spans="1:33" ht="12.75" x14ac:dyDescent="0.2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 t="s">
        <v>20</v>
      </c>
      <c r="W524" s="37"/>
      <c r="X524" s="39"/>
      <c r="Y524" s="37"/>
      <c r="Z524" s="37"/>
      <c r="AA524" s="37"/>
      <c r="AB524" s="37"/>
      <c r="AC524" s="37"/>
      <c r="AD524" s="37"/>
      <c r="AE524" s="37"/>
      <c r="AF524" s="37"/>
      <c r="AG524" s="37"/>
    </row>
    <row r="525" spans="1:33" ht="12.75" x14ac:dyDescent="0.2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 t="s">
        <v>21</v>
      </c>
      <c r="W525" s="37"/>
      <c r="X525" s="39"/>
      <c r="Y525" s="37"/>
      <c r="Z525" s="37"/>
      <c r="AA525" s="37"/>
      <c r="AB525" s="37"/>
      <c r="AC525" s="37"/>
      <c r="AD525" s="37"/>
      <c r="AE525" s="37"/>
      <c r="AF525" s="37"/>
      <c r="AG525" s="37"/>
    </row>
    <row r="526" spans="1:33" ht="12.75" x14ac:dyDescent="0.2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 t="s">
        <v>22</v>
      </c>
      <c r="W526" s="37"/>
      <c r="X526" s="39"/>
      <c r="Y526" s="37"/>
      <c r="Z526" s="37"/>
      <c r="AA526" s="37"/>
      <c r="AB526" s="37"/>
      <c r="AC526" s="37"/>
      <c r="AD526" s="37"/>
      <c r="AE526" s="37"/>
      <c r="AF526" s="37"/>
      <c r="AG526" s="37"/>
    </row>
    <row r="527" spans="1:33" ht="12.75" x14ac:dyDescent="0.2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 t="s">
        <v>23</v>
      </c>
      <c r="W527" s="37"/>
      <c r="X527" s="39"/>
      <c r="Y527" s="37"/>
      <c r="Z527" s="37"/>
      <c r="AA527" s="37"/>
      <c r="AB527" s="37"/>
      <c r="AC527" s="37"/>
      <c r="AD527" s="37"/>
      <c r="AE527" s="37"/>
      <c r="AF527" s="37"/>
      <c r="AG527" s="37"/>
    </row>
    <row r="528" spans="1:33" ht="12.75" x14ac:dyDescent="0.2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 t="s">
        <v>24</v>
      </c>
      <c r="W528" s="37"/>
      <c r="X528" s="39"/>
      <c r="Y528" s="37"/>
      <c r="Z528" s="37"/>
      <c r="AA528" s="37"/>
      <c r="AB528" s="37"/>
      <c r="AC528" s="37"/>
      <c r="AD528" s="37"/>
      <c r="AE528" s="37"/>
      <c r="AF528" s="37"/>
      <c r="AG528" s="37"/>
    </row>
    <row r="529" spans="1:33" ht="12.75" x14ac:dyDescent="0.2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 t="s">
        <v>26</v>
      </c>
      <c r="W529" s="37"/>
      <c r="X529" s="39"/>
      <c r="Y529" s="37"/>
      <c r="Z529" s="37"/>
      <c r="AA529" s="37"/>
      <c r="AB529" s="37"/>
      <c r="AC529" s="37"/>
      <c r="AD529" s="37"/>
      <c r="AE529" s="37"/>
      <c r="AF529" s="37"/>
      <c r="AG529" s="37"/>
    </row>
    <row r="530" spans="1:33" ht="12.75" x14ac:dyDescent="0.2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 t="s">
        <v>28</v>
      </c>
      <c r="W530" s="37"/>
      <c r="X530" s="39"/>
      <c r="Y530" s="37"/>
      <c r="Z530" s="37"/>
      <c r="AA530" s="37"/>
      <c r="AB530" s="37"/>
      <c r="AC530" s="37"/>
      <c r="AD530" s="37"/>
      <c r="AE530" s="37"/>
      <c r="AF530" s="37"/>
      <c r="AG530" s="37"/>
    </row>
    <row r="531" spans="1:33" ht="12.75" x14ac:dyDescent="0.2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 t="s">
        <v>30</v>
      </c>
      <c r="W531" s="37"/>
      <c r="X531" s="39"/>
      <c r="Y531" s="37"/>
      <c r="Z531" s="37"/>
      <c r="AA531" s="37"/>
      <c r="AB531" s="37"/>
      <c r="AC531" s="37"/>
      <c r="AD531" s="37"/>
      <c r="AE531" s="37"/>
      <c r="AF531" s="37"/>
      <c r="AG531" s="37"/>
    </row>
    <row r="532" spans="1:33" ht="12.75" x14ac:dyDescent="0.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 t="s">
        <v>31</v>
      </c>
      <c r="W532" s="37"/>
      <c r="X532" s="39"/>
      <c r="Y532" s="37"/>
      <c r="Z532" s="37"/>
      <c r="AA532" s="37"/>
      <c r="AB532" s="37"/>
      <c r="AC532" s="37"/>
      <c r="AD532" s="37"/>
      <c r="AE532" s="37"/>
      <c r="AF532" s="37"/>
      <c r="AG532" s="37"/>
    </row>
    <row r="533" spans="1:33" ht="12.75" x14ac:dyDescent="0.2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 t="s">
        <v>32</v>
      </c>
      <c r="W533" s="37"/>
      <c r="X533" s="39"/>
      <c r="Y533" s="37"/>
      <c r="Z533" s="37"/>
      <c r="AA533" s="37"/>
      <c r="AB533" s="37"/>
      <c r="AC533" s="37"/>
      <c r="AD533" s="37"/>
      <c r="AE533" s="37"/>
      <c r="AF533" s="37"/>
      <c r="AG533" s="37"/>
    </row>
    <row r="534" spans="1:33" ht="12.75" x14ac:dyDescent="0.2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 t="s">
        <v>33</v>
      </c>
      <c r="W534" s="37"/>
      <c r="X534" s="39"/>
      <c r="Y534" s="37"/>
      <c r="Z534" s="37"/>
      <c r="AA534" s="37"/>
      <c r="AB534" s="37"/>
      <c r="AC534" s="37"/>
      <c r="AD534" s="37"/>
      <c r="AE534" s="37"/>
      <c r="AF534" s="37"/>
      <c r="AG534" s="37"/>
    </row>
    <row r="535" spans="1:33" ht="12.75" x14ac:dyDescent="0.2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 t="s">
        <v>34</v>
      </c>
      <c r="W535" s="37"/>
      <c r="X535" s="39"/>
      <c r="Y535" s="37"/>
      <c r="Z535" s="37"/>
      <c r="AA535" s="37"/>
      <c r="AB535" s="37"/>
      <c r="AC535" s="37"/>
      <c r="AD535" s="37"/>
      <c r="AE535" s="37"/>
      <c r="AF535" s="37"/>
      <c r="AG535" s="37"/>
    </row>
    <row r="536" spans="1:33" ht="12.75" x14ac:dyDescent="0.2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9"/>
      <c r="Y536" s="37"/>
      <c r="Z536" s="37"/>
      <c r="AA536" s="37"/>
      <c r="AB536" s="37"/>
      <c r="AC536" s="37"/>
      <c r="AD536" s="37"/>
      <c r="AE536" s="37"/>
      <c r="AF536" s="37"/>
      <c r="AG536" s="37"/>
    </row>
    <row r="537" spans="1:33" ht="12.75" x14ac:dyDescent="0.2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>
        <v>23</v>
      </c>
      <c r="V537" s="37" t="s">
        <v>7</v>
      </c>
      <c r="W537" s="37"/>
      <c r="X537" s="39"/>
      <c r="Y537" s="37"/>
      <c r="Z537" s="37"/>
      <c r="AA537" s="37"/>
      <c r="AB537" s="37"/>
      <c r="AC537" s="37"/>
      <c r="AD537" s="37"/>
      <c r="AE537" s="37"/>
      <c r="AF537" s="37"/>
      <c r="AG537" s="37"/>
    </row>
    <row r="538" spans="1:33" ht="12.75" x14ac:dyDescent="0.2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 t="s">
        <v>9</v>
      </c>
      <c r="W538" s="37"/>
      <c r="X538" s="39"/>
      <c r="Y538" s="37"/>
      <c r="Z538" s="37"/>
      <c r="AA538" s="37"/>
      <c r="AB538" s="37"/>
      <c r="AC538" s="37"/>
      <c r="AD538" s="37"/>
      <c r="AE538" s="37"/>
      <c r="AF538" s="37"/>
      <c r="AG538" s="37"/>
    </row>
    <row r="539" spans="1:33" ht="12.75" x14ac:dyDescent="0.2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 t="s">
        <v>11</v>
      </c>
      <c r="W539" s="37"/>
      <c r="X539" s="39"/>
      <c r="Y539" s="37"/>
      <c r="Z539" s="37"/>
      <c r="AA539" s="37"/>
      <c r="AB539" s="37"/>
      <c r="AC539" s="37"/>
      <c r="AD539" s="37"/>
      <c r="AE539" s="37"/>
      <c r="AF539" s="37"/>
      <c r="AG539" s="37"/>
    </row>
    <row r="540" spans="1:33" ht="12.75" x14ac:dyDescent="0.2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 t="s">
        <v>13</v>
      </c>
      <c r="W540" s="37"/>
      <c r="X540" s="39"/>
      <c r="Y540" s="37"/>
      <c r="Z540" s="37"/>
      <c r="AA540" s="37"/>
      <c r="AB540" s="37"/>
      <c r="AC540" s="37"/>
      <c r="AD540" s="37"/>
      <c r="AE540" s="37"/>
      <c r="AF540" s="37"/>
      <c r="AG540" s="37"/>
    </row>
    <row r="541" spans="1:33" ht="12.75" x14ac:dyDescent="0.2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 t="s">
        <v>15</v>
      </c>
      <c r="W541" s="37"/>
      <c r="X541" s="39"/>
      <c r="Y541" s="37"/>
      <c r="Z541" s="37"/>
      <c r="AA541" s="37"/>
      <c r="AB541" s="37"/>
      <c r="AC541" s="37"/>
      <c r="AD541" s="37"/>
      <c r="AE541" s="37"/>
      <c r="AF541" s="37"/>
      <c r="AG541" s="37"/>
    </row>
    <row r="542" spans="1:33" ht="12.75" x14ac:dyDescent="0.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 t="s">
        <v>16</v>
      </c>
      <c r="W542" s="37"/>
      <c r="X542" s="39"/>
      <c r="Y542" s="37"/>
      <c r="Z542" s="37"/>
      <c r="AA542" s="37"/>
      <c r="AB542" s="37"/>
      <c r="AC542" s="37"/>
      <c r="AD542" s="37"/>
      <c r="AE542" s="37"/>
      <c r="AF542" s="37"/>
      <c r="AG542" s="37"/>
    </row>
    <row r="543" spans="1:33" ht="12.75" x14ac:dyDescent="0.2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 t="s">
        <v>17</v>
      </c>
      <c r="W543" s="37"/>
      <c r="X543" s="39"/>
      <c r="Y543" s="37"/>
      <c r="Z543" s="37"/>
      <c r="AA543" s="37"/>
      <c r="AB543" s="37"/>
      <c r="AC543" s="37"/>
      <c r="AD543" s="37"/>
      <c r="AE543" s="37"/>
      <c r="AF543" s="37"/>
      <c r="AG543" s="37"/>
    </row>
    <row r="544" spans="1:33" ht="12.75" x14ac:dyDescent="0.2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 t="s">
        <v>18</v>
      </c>
      <c r="W544" s="37"/>
      <c r="X544" s="39"/>
      <c r="Y544" s="37"/>
      <c r="Z544" s="37"/>
      <c r="AA544" s="37"/>
      <c r="AB544" s="37"/>
      <c r="AC544" s="37"/>
      <c r="AD544" s="37"/>
      <c r="AE544" s="37"/>
      <c r="AF544" s="37"/>
      <c r="AG544" s="37"/>
    </row>
    <row r="545" spans="1:33" ht="12.75" x14ac:dyDescent="0.2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 t="s">
        <v>19</v>
      </c>
      <c r="W545" s="37"/>
      <c r="X545" s="39"/>
      <c r="Y545" s="37"/>
      <c r="Z545" s="37"/>
      <c r="AA545" s="37"/>
      <c r="AB545" s="37"/>
      <c r="AC545" s="37"/>
      <c r="AD545" s="37"/>
      <c r="AE545" s="37"/>
      <c r="AF545" s="37"/>
      <c r="AG545" s="37"/>
    </row>
    <row r="546" spans="1:33" ht="12.75" x14ac:dyDescent="0.2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 t="s">
        <v>20</v>
      </c>
      <c r="W546" s="37"/>
      <c r="X546" s="39"/>
      <c r="Y546" s="37"/>
      <c r="Z546" s="37"/>
      <c r="AA546" s="37"/>
      <c r="AB546" s="37"/>
      <c r="AC546" s="37"/>
      <c r="AD546" s="37"/>
      <c r="AE546" s="37"/>
      <c r="AF546" s="37"/>
      <c r="AG546" s="37"/>
    </row>
    <row r="547" spans="1:33" ht="12.75" x14ac:dyDescent="0.2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 t="s">
        <v>21</v>
      </c>
      <c r="W547" s="37"/>
      <c r="X547" s="39"/>
      <c r="Y547" s="37"/>
      <c r="Z547" s="37"/>
      <c r="AA547" s="37"/>
      <c r="AB547" s="37"/>
      <c r="AC547" s="37"/>
      <c r="AD547" s="37"/>
      <c r="AE547" s="37"/>
      <c r="AF547" s="37"/>
      <c r="AG547" s="37"/>
    </row>
    <row r="548" spans="1:33" ht="12.75" x14ac:dyDescent="0.2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 t="s">
        <v>22</v>
      </c>
      <c r="W548" s="37"/>
      <c r="X548" s="39"/>
      <c r="Y548" s="37"/>
      <c r="Z548" s="37"/>
      <c r="AA548" s="37"/>
      <c r="AB548" s="37"/>
      <c r="AC548" s="37"/>
      <c r="AD548" s="37"/>
      <c r="AE548" s="37"/>
      <c r="AF548" s="37"/>
      <c r="AG548" s="37"/>
    </row>
    <row r="549" spans="1:33" ht="12.75" x14ac:dyDescent="0.2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 t="s">
        <v>23</v>
      </c>
      <c r="W549" s="37"/>
      <c r="X549" s="39"/>
      <c r="Y549" s="37"/>
      <c r="Z549" s="37"/>
      <c r="AA549" s="37"/>
      <c r="AB549" s="37"/>
      <c r="AC549" s="37"/>
      <c r="AD549" s="37"/>
      <c r="AE549" s="37"/>
      <c r="AF549" s="37"/>
      <c r="AG549" s="37"/>
    </row>
    <row r="550" spans="1:33" ht="12.75" x14ac:dyDescent="0.2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 t="s">
        <v>24</v>
      </c>
      <c r="W550" s="37"/>
      <c r="X550" s="39"/>
      <c r="Y550" s="37"/>
      <c r="Z550" s="37"/>
      <c r="AA550" s="37"/>
      <c r="AB550" s="37"/>
      <c r="AC550" s="37"/>
      <c r="AD550" s="37"/>
      <c r="AE550" s="37"/>
      <c r="AF550" s="37"/>
      <c r="AG550" s="37"/>
    </row>
    <row r="551" spans="1:33" ht="12.75" x14ac:dyDescent="0.2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 t="s">
        <v>26</v>
      </c>
      <c r="W551" s="37"/>
      <c r="X551" s="39"/>
      <c r="Y551" s="37"/>
      <c r="Z551" s="37"/>
      <c r="AA551" s="37"/>
      <c r="AB551" s="37"/>
      <c r="AC551" s="37"/>
      <c r="AD551" s="37"/>
      <c r="AE551" s="37"/>
      <c r="AF551" s="37"/>
      <c r="AG551" s="37"/>
    </row>
    <row r="552" spans="1:33" ht="12.75" x14ac:dyDescent="0.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 t="s">
        <v>28</v>
      </c>
      <c r="W552" s="37"/>
      <c r="X552" s="39"/>
      <c r="Y552" s="37"/>
      <c r="Z552" s="37"/>
      <c r="AA552" s="37"/>
      <c r="AB552" s="37"/>
      <c r="AC552" s="37"/>
      <c r="AD552" s="37"/>
      <c r="AE552" s="37"/>
      <c r="AF552" s="37"/>
      <c r="AG552" s="37"/>
    </row>
    <row r="553" spans="1:33" ht="12.75" x14ac:dyDescent="0.2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 t="s">
        <v>30</v>
      </c>
      <c r="W553" s="37"/>
      <c r="X553" s="39"/>
      <c r="Y553" s="37"/>
      <c r="Z553" s="37"/>
      <c r="AA553" s="37"/>
      <c r="AB553" s="37"/>
      <c r="AC553" s="37"/>
      <c r="AD553" s="37"/>
      <c r="AE553" s="37"/>
      <c r="AF553" s="37"/>
      <c r="AG553" s="37"/>
    </row>
    <row r="554" spans="1:33" ht="12.75" x14ac:dyDescent="0.2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 t="s">
        <v>31</v>
      </c>
      <c r="W554" s="37"/>
      <c r="X554" s="39"/>
      <c r="Y554" s="37"/>
      <c r="Z554" s="37"/>
      <c r="AA554" s="37"/>
      <c r="AB554" s="37"/>
      <c r="AC554" s="37"/>
      <c r="AD554" s="37"/>
      <c r="AE554" s="37"/>
      <c r="AF554" s="37"/>
      <c r="AG554" s="37"/>
    </row>
    <row r="555" spans="1:33" ht="12.75" x14ac:dyDescent="0.2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 t="s">
        <v>32</v>
      </c>
      <c r="W555" s="37"/>
      <c r="X555" s="39"/>
      <c r="Y555" s="37"/>
      <c r="Z555" s="37"/>
      <c r="AA555" s="37"/>
      <c r="AB555" s="37"/>
      <c r="AC555" s="37"/>
      <c r="AD555" s="37"/>
      <c r="AE555" s="37"/>
      <c r="AF555" s="37"/>
      <c r="AG555" s="37"/>
    </row>
    <row r="556" spans="1:33" ht="12.75" x14ac:dyDescent="0.2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 t="s">
        <v>33</v>
      </c>
      <c r="W556" s="37"/>
      <c r="X556" s="39"/>
      <c r="Y556" s="37"/>
      <c r="Z556" s="37"/>
      <c r="AA556" s="37"/>
      <c r="AB556" s="37"/>
      <c r="AC556" s="37"/>
      <c r="AD556" s="37"/>
      <c r="AE556" s="37"/>
      <c r="AF556" s="37"/>
      <c r="AG556" s="37"/>
    </row>
    <row r="557" spans="1:33" ht="12.75" x14ac:dyDescent="0.2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 t="s">
        <v>34</v>
      </c>
      <c r="W557" s="37"/>
      <c r="X557" s="39"/>
      <c r="Y557" s="37"/>
      <c r="Z557" s="37"/>
      <c r="AA557" s="37"/>
      <c r="AB557" s="37"/>
      <c r="AC557" s="37"/>
      <c r="AD557" s="37"/>
      <c r="AE557" s="37"/>
      <c r="AF557" s="37"/>
      <c r="AG557" s="37"/>
    </row>
    <row r="558" spans="1:33" ht="12.75" x14ac:dyDescent="0.2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9"/>
      <c r="Y558" s="37"/>
      <c r="Z558" s="37"/>
      <c r="AA558" s="37"/>
      <c r="AB558" s="37"/>
      <c r="AC558" s="37"/>
      <c r="AD558" s="37"/>
      <c r="AE558" s="37"/>
      <c r="AF558" s="37"/>
      <c r="AG558" s="37"/>
    </row>
    <row r="559" spans="1:33" ht="12.75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>
        <v>24</v>
      </c>
      <c r="V559" s="37" t="s">
        <v>7</v>
      </c>
      <c r="W559" s="37"/>
      <c r="X559" s="39"/>
      <c r="Y559" s="37"/>
      <c r="Z559" s="37"/>
      <c r="AA559" s="37"/>
      <c r="AB559" s="37"/>
      <c r="AC559" s="37"/>
      <c r="AD559" s="37"/>
      <c r="AE559" s="37"/>
      <c r="AF559" s="37"/>
      <c r="AG559" s="37"/>
    </row>
    <row r="560" spans="1:33" ht="12.75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 t="s">
        <v>9</v>
      </c>
      <c r="W560" s="37"/>
      <c r="X560" s="39"/>
      <c r="Y560" s="37"/>
      <c r="Z560" s="37"/>
      <c r="AA560" s="37"/>
      <c r="AB560" s="37"/>
      <c r="AC560" s="37"/>
      <c r="AD560" s="37"/>
      <c r="AE560" s="37"/>
      <c r="AF560" s="37"/>
      <c r="AG560" s="37"/>
    </row>
    <row r="561" spans="1:33" ht="12.75" x14ac:dyDescent="0.2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 t="s">
        <v>11</v>
      </c>
      <c r="W561" s="37"/>
      <c r="X561" s="39"/>
      <c r="Y561" s="37"/>
      <c r="Z561" s="37"/>
      <c r="AA561" s="37"/>
      <c r="AB561" s="37"/>
      <c r="AC561" s="37"/>
      <c r="AD561" s="37"/>
      <c r="AE561" s="37"/>
      <c r="AF561" s="37"/>
      <c r="AG561" s="37"/>
    </row>
    <row r="562" spans="1:33" ht="12.75" x14ac:dyDescent="0.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 t="s">
        <v>13</v>
      </c>
      <c r="W562" s="37"/>
      <c r="X562" s="39"/>
      <c r="Y562" s="37"/>
      <c r="Z562" s="37"/>
      <c r="AA562" s="37"/>
      <c r="AB562" s="37"/>
      <c r="AC562" s="37"/>
      <c r="AD562" s="37"/>
      <c r="AE562" s="37"/>
      <c r="AF562" s="37"/>
      <c r="AG562" s="37"/>
    </row>
    <row r="563" spans="1:33" ht="12.75" x14ac:dyDescent="0.2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 t="s">
        <v>15</v>
      </c>
      <c r="W563" s="37"/>
      <c r="X563" s="39"/>
      <c r="Y563" s="37"/>
      <c r="Z563" s="37"/>
      <c r="AA563" s="37"/>
      <c r="AB563" s="37"/>
      <c r="AC563" s="37"/>
      <c r="AD563" s="37"/>
      <c r="AE563" s="37"/>
      <c r="AF563" s="37"/>
      <c r="AG563" s="37"/>
    </row>
    <row r="564" spans="1:33" ht="12.75" x14ac:dyDescent="0.2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 t="s">
        <v>16</v>
      </c>
      <c r="W564" s="37"/>
      <c r="X564" s="39"/>
      <c r="Y564" s="37"/>
      <c r="Z564" s="37"/>
      <c r="AA564" s="37"/>
      <c r="AB564" s="37"/>
      <c r="AC564" s="37"/>
      <c r="AD564" s="37"/>
      <c r="AE564" s="37"/>
      <c r="AF564" s="37"/>
      <c r="AG564" s="37"/>
    </row>
    <row r="565" spans="1:33" ht="12.75" x14ac:dyDescent="0.2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 t="s">
        <v>17</v>
      </c>
      <c r="W565" s="37"/>
      <c r="X565" s="39"/>
      <c r="Y565" s="37"/>
      <c r="Z565" s="37"/>
      <c r="AA565" s="37"/>
      <c r="AB565" s="37"/>
      <c r="AC565" s="37"/>
      <c r="AD565" s="37"/>
      <c r="AE565" s="37"/>
      <c r="AF565" s="37"/>
      <c r="AG565" s="37"/>
    </row>
    <row r="566" spans="1:33" ht="12.75" x14ac:dyDescent="0.2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 t="s">
        <v>18</v>
      </c>
      <c r="W566" s="37"/>
      <c r="X566" s="39"/>
      <c r="Y566" s="37"/>
      <c r="Z566" s="37"/>
      <c r="AA566" s="37"/>
      <c r="AB566" s="37"/>
      <c r="AC566" s="37"/>
      <c r="AD566" s="37"/>
      <c r="AE566" s="37"/>
      <c r="AF566" s="37"/>
      <c r="AG566" s="37"/>
    </row>
    <row r="567" spans="1:33" ht="12.75" x14ac:dyDescent="0.2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 t="s">
        <v>19</v>
      </c>
      <c r="W567" s="37"/>
      <c r="X567" s="39"/>
      <c r="Y567" s="37"/>
      <c r="Z567" s="37"/>
      <c r="AA567" s="37"/>
      <c r="AB567" s="37"/>
      <c r="AC567" s="37"/>
      <c r="AD567" s="37"/>
      <c r="AE567" s="37"/>
      <c r="AF567" s="37"/>
      <c r="AG567" s="37"/>
    </row>
    <row r="568" spans="1:33" ht="12.75" x14ac:dyDescent="0.2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 t="s">
        <v>20</v>
      </c>
      <c r="W568" s="37"/>
      <c r="X568" s="39"/>
      <c r="Y568" s="37"/>
      <c r="Z568" s="37"/>
      <c r="AA568" s="37"/>
      <c r="AB568" s="37"/>
      <c r="AC568" s="37"/>
      <c r="AD568" s="37"/>
      <c r="AE568" s="37"/>
      <c r="AF568" s="37"/>
      <c r="AG568" s="37"/>
    </row>
    <row r="569" spans="1:33" ht="12.75" x14ac:dyDescent="0.2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 t="s">
        <v>21</v>
      </c>
      <c r="W569" s="37"/>
      <c r="X569" s="39"/>
      <c r="Y569" s="37"/>
      <c r="Z569" s="37"/>
      <c r="AA569" s="37"/>
      <c r="AB569" s="37"/>
      <c r="AC569" s="37"/>
      <c r="AD569" s="37"/>
      <c r="AE569" s="37"/>
      <c r="AF569" s="37"/>
      <c r="AG569" s="37"/>
    </row>
    <row r="570" spans="1:33" ht="12.75" x14ac:dyDescent="0.2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 t="s">
        <v>22</v>
      </c>
      <c r="W570" s="37"/>
      <c r="X570" s="39"/>
      <c r="Y570" s="37"/>
      <c r="Z570" s="37"/>
      <c r="AA570" s="37"/>
      <c r="AB570" s="37"/>
      <c r="AC570" s="37"/>
      <c r="AD570" s="37"/>
      <c r="AE570" s="37"/>
      <c r="AF570" s="37"/>
      <c r="AG570" s="37"/>
    </row>
    <row r="571" spans="1:33" ht="12.75" x14ac:dyDescent="0.2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 t="s">
        <v>23</v>
      </c>
      <c r="W571" s="37"/>
      <c r="X571" s="39"/>
      <c r="Y571" s="37"/>
      <c r="Z571" s="37"/>
      <c r="AA571" s="37"/>
      <c r="AB571" s="37"/>
      <c r="AC571" s="37"/>
      <c r="AD571" s="37"/>
      <c r="AE571" s="37"/>
      <c r="AF571" s="37"/>
      <c r="AG571" s="37"/>
    </row>
    <row r="572" spans="1:33" ht="12.75" x14ac:dyDescent="0.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 t="s">
        <v>24</v>
      </c>
      <c r="W572" s="37"/>
      <c r="X572" s="39"/>
      <c r="Y572" s="37"/>
      <c r="Z572" s="37"/>
      <c r="AA572" s="37"/>
      <c r="AB572" s="37"/>
      <c r="AC572" s="37"/>
      <c r="AD572" s="37"/>
      <c r="AE572" s="37"/>
      <c r="AF572" s="37"/>
      <c r="AG572" s="37"/>
    </row>
    <row r="573" spans="1:33" ht="12.75" x14ac:dyDescent="0.2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 t="s">
        <v>26</v>
      </c>
      <c r="W573" s="37"/>
      <c r="X573" s="39"/>
      <c r="Y573" s="37"/>
      <c r="Z573" s="37"/>
      <c r="AA573" s="37"/>
      <c r="AB573" s="37"/>
      <c r="AC573" s="37"/>
      <c r="AD573" s="37"/>
      <c r="AE573" s="37"/>
      <c r="AF573" s="37"/>
      <c r="AG573" s="37"/>
    </row>
    <row r="574" spans="1:33" ht="12.75" x14ac:dyDescent="0.2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 t="s">
        <v>28</v>
      </c>
      <c r="W574" s="37"/>
      <c r="X574" s="39"/>
      <c r="Y574" s="37"/>
      <c r="Z574" s="37"/>
      <c r="AA574" s="37"/>
      <c r="AB574" s="37"/>
      <c r="AC574" s="37"/>
      <c r="AD574" s="37"/>
      <c r="AE574" s="37"/>
      <c r="AF574" s="37"/>
      <c r="AG574" s="37"/>
    </row>
    <row r="575" spans="1:33" ht="12.75" x14ac:dyDescent="0.2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 t="s">
        <v>30</v>
      </c>
      <c r="W575" s="37"/>
      <c r="X575" s="39"/>
      <c r="Y575" s="37"/>
      <c r="Z575" s="37"/>
      <c r="AA575" s="37"/>
      <c r="AB575" s="37"/>
      <c r="AC575" s="37"/>
      <c r="AD575" s="37"/>
      <c r="AE575" s="37"/>
      <c r="AF575" s="37"/>
      <c r="AG575" s="37"/>
    </row>
    <row r="576" spans="1:33" ht="12.75" x14ac:dyDescent="0.2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 t="s">
        <v>31</v>
      </c>
      <c r="W576" s="37"/>
      <c r="X576" s="39"/>
      <c r="Y576" s="37"/>
      <c r="Z576" s="37"/>
      <c r="AA576" s="37"/>
      <c r="AB576" s="37"/>
      <c r="AC576" s="37"/>
      <c r="AD576" s="37"/>
      <c r="AE576" s="37"/>
      <c r="AF576" s="37"/>
      <c r="AG576" s="37"/>
    </row>
    <row r="577" spans="1:33" ht="12.75" x14ac:dyDescent="0.2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 t="s">
        <v>32</v>
      </c>
      <c r="W577" s="37"/>
      <c r="X577" s="39"/>
      <c r="Y577" s="37"/>
      <c r="Z577" s="37"/>
      <c r="AA577" s="37"/>
      <c r="AB577" s="37"/>
      <c r="AC577" s="37"/>
      <c r="AD577" s="37"/>
      <c r="AE577" s="37"/>
      <c r="AF577" s="37"/>
      <c r="AG577" s="37"/>
    </row>
    <row r="578" spans="1:33" ht="12.75" x14ac:dyDescent="0.2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 t="s">
        <v>33</v>
      </c>
      <c r="W578" s="37"/>
      <c r="X578" s="39"/>
      <c r="Y578" s="37"/>
      <c r="Z578" s="37"/>
      <c r="AA578" s="37"/>
      <c r="AB578" s="37"/>
      <c r="AC578" s="37"/>
      <c r="AD578" s="37"/>
      <c r="AE578" s="37"/>
      <c r="AF578" s="37"/>
      <c r="AG578" s="37"/>
    </row>
    <row r="579" spans="1:33" ht="12.75" x14ac:dyDescent="0.2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 t="s">
        <v>34</v>
      </c>
      <c r="W579" s="37"/>
      <c r="X579" s="39"/>
      <c r="Y579" s="37"/>
      <c r="Z579" s="37"/>
      <c r="AA579" s="37"/>
      <c r="AB579" s="37"/>
      <c r="AC579" s="37"/>
      <c r="AD579" s="37"/>
      <c r="AE579" s="37"/>
      <c r="AF579" s="37"/>
      <c r="AG579" s="37"/>
    </row>
    <row r="580" spans="1:33" ht="12.75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9"/>
      <c r="Y580" s="37"/>
      <c r="Z580" s="37"/>
      <c r="AA580" s="37"/>
      <c r="AB580" s="37"/>
      <c r="AC580" s="37"/>
      <c r="AD580" s="37"/>
      <c r="AE580" s="37"/>
      <c r="AF580" s="37"/>
      <c r="AG580" s="37"/>
    </row>
    <row r="581" spans="1:33" ht="12.75" x14ac:dyDescent="0.2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>
        <v>25</v>
      </c>
      <c r="V581" s="37" t="s">
        <v>7</v>
      </c>
      <c r="W581" s="37"/>
      <c r="X581" s="39"/>
      <c r="Y581" s="37"/>
      <c r="Z581" s="37"/>
      <c r="AA581" s="37"/>
      <c r="AB581" s="37"/>
      <c r="AC581" s="37"/>
      <c r="AD581" s="37"/>
      <c r="AE581" s="37"/>
      <c r="AF581" s="37"/>
      <c r="AG581" s="37"/>
    </row>
    <row r="582" spans="1:33" ht="12.75" x14ac:dyDescent="0.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 t="s">
        <v>9</v>
      </c>
      <c r="W582" s="37"/>
      <c r="X582" s="39"/>
      <c r="Y582" s="37"/>
      <c r="Z582" s="37"/>
      <c r="AA582" s="37"/>
      <c r="AB582" s="37"/>
      <c r="AC582" s="37"/>
      <c r="AD582" s="37"/>
      <c r="AE582" s="37"/>
      <c r="AF582" s="37"/>
      <c r="AG582" s="37"/>
    </row>
    <row r="583" spans="1:33" ht="12.75" x14ac:dyDescent="0.2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 t="s">
        <v>11</v>
      </c>
      <c r="W583" s="37"/>
      <c r="X583" s="39"/>
      <c r="Y583" s="37"/>
      <c r="Z583" s="37"/>
      <c r="AA583" s="37"/>
      <c r="AB583" s="37"/>
      <c r="AC583" s="37"/>
      <c r="AD583" s="37"/>
      <c r="AE583" s="37"/>
      <c r="AF583" s="37"/>
      <c r="AG583" s="37"/>
    </row>
    <row r="584" spans="1:33" ht="12.75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 t="s">
        <v>13</v>
      </c>
      <c r="W584" s="37"/>
      <c r="X584" s="39"/>
      <c r="Y584" s="37"/>
      <c r="Z584" s="37"/>
      <c r="AA584" s="37"/>
      <c r="AB584" s="37"/>
      <c r="AC584" s="37"/>
      <c r="AD584" s="37"/>
      <c r="AE584" s="37"/>
      <c r="AF584" s="37"/>
      <c r="AG584" s="37"/>
    </row>
    <row r="585" spans="1:33" ht="12.75" x14ac:dyDescent="0.2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 t="s">
        <v>15</v>
      </c>
      <c r="W585" s="37"/>
      <c r="X585" s="39"/>
      <c r="Y585" s="37"/>
      <c r="Z585" s="37"/>
      <c r="AA585" s="37"/>
      <c r="AB585" s="37"/>
      <c r="AC585" s="37"/>
      <c r="AD585" s="37"/>
      <c r="AE585" s="37"/>
      <c r="AF585" s="37"/>
      <c r="AG585" s="37"/>
    </row>
    <row r="586" spans="1:33" ht="12.75" x14ac:dyDescent="0.2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 t="s">
        <v>16</v>
      </c>
      <c r="W586" s="37"/>
      <c r="X586" s="39"/>
      <c r="Y586" s="37"/>
      <c r="Z586" s="37"/>
      <c r="AA586" s="37"/>
      <c r="AB586" s="37"/>
      <c r="AC586" s="37"/>
      <c r="AD586" s="37"/>
      <c r="AE586" s="37"/>
      <c r="AF586" s="37"/>
      <c r="AG586" s="37"/>
    </row>
    <row r="587" spans="1:33" ht="12.75" x14ac:dyDescent="0.2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 t="s">
        <v>17</v>
      </c>
      <c r="W587" s="37"/>
      <c r="X587" s="39"/>
      <c r="Y587" s="37"/>
      <c r="Z587" s="37"/>
      <c r="AA587" s="37"/>
      <c r="AB587" s="37"/>
      <c r="AC587" s="37"/>
      <c r="AD587" s="37"/>
      <c r="AE587" s="37"/>
      <c r="AF587" s="37"/>
      <c r="AG587" s="37"/>
    </row>
    <row r="588" spans="1:33" ht="12.75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 t="s">
        <v>18</v>
      </c>
      <c r="W588" s="37"/>
      <c r="X588" s="39"/>
      <c r="Y588" s="37"/>
      <c r="Z588" s="37"/>
      <c r="AA588" s="37"/>
      <c r="AB588" s="37"/>
      <c r="AC588" s="37"/>
      <c r="AD588" s="37"/>
      <c r="AE588" s="37"/>
      <c r="AF588" s="37"/>
      <c r="AG588" s="37"/>
    </row>
    <row r="589" spans="1:33" ht="12.75" x14ac:dyDescent="0.2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 t="s">
        <v>19</v>
      </c>
      <c r="W589" s="37"/>
      <c r="X589" s="39"/>
      <c r="Y589" s="37"/>
      <c r="Z589" s="37"/>
      <c r="AA589" s="37"/>
      <c r="AB589" s="37"/>
      <c r="AC589" s="37"/>
      <c r="AD589" s="37"/>
      <c r="AE589" s="37"/>
      <c r="AF589" s="37"/>
      <c r="AG589" s="37"/>
    </row>
    <row r="590" spans="1:33" ht="12.75" x14ac:dyDescent="0.2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 t="s">
        <v>20</v>
      </c>
      <c r="W590" s="37"/>
      <c r="X590" s="39"/>
      <c r="Y590" s="37"/>
      <c r="Z590" s="37"/>
      <c r="AA590" s="37"/>
      <c r="AB590" s="37"/>
      <c r="AC590" s="37"/>
      <c r="AD590" s="37"/>
      <c r="AE590" s="37"/>
      <c r="AF590" s="37"/>
      <c r="AG590" s="37"/>
    </row>
    <row r="591" spans="1:33" ht="12.75" x14ac:dyDescent="0.2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 t="s">
        <v>21</v>
      </c>
      <c r="W591" s="37"/>
      <c r="X591" s="39"/>
      <c r="Y591" s="37"/>
      <c r="Z591" s="37"/>
      <c r="AA591" s="37"/>
      <c r="AB591" s="37"/>
      <c r="AC591" s="37"/>
      <c r="AD591" s="37"/>
      <c r="AE591" s="37"/>
      <c r="AF591" s="37"/>
      <c r="AG591" s="37"/>
    </row>
    <row r="592" spans="1:33" ht="12.75" x14ac:dyDescent="0.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 t="s">
        <v>22</v>
      </c>
      <c r="W592" s="37"/>
      <c r="X592" s="39"/>
      <c r="Y592" s="37"/>
      <c r="Z592" s="37"/>
      <c r="AA592" s="37"/>
      <c r="AB592" s="37"/>
      <c r="AC592" s="37"/>
      <c r="AD592" s="37"/>
      <c r="AE592" s="37"/>
      <c r="AF592" s="37"/>
      <c r="AG592" s="37"/>
    </row>
    <row r="593" spans="1:33" ht="12.75" x14ac:dyDescent="0.2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 t="s">
        <v>23</v>
      </c>
      <c r="W593" s="37"/>
      <c r="X593" s="39"/>
      <c r="Y593" s="37"/>
      <c r="Z593" s="37"/>
      <c r="AA593" s="37"/>
      <c r="AB593" s="37"/>
      <c r="AC593" s="37"/>
      <c r="AD593" s="37"/>
      <c r="AE593" s="37"/>
      <c r="AF593" s="37"/>
      <c r="AG593" s="37"/>
    </row>
    <row r="594" spans="1:33" ht="12.75" x14ac:dyDescent="0.2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 t="s">
        <v>24</v>
      </c>
      <c r="W594" s="37"/>
      <c r="X594" s="39"/>
      <c r="Y594" s="37"/>
      <c r="Z594" s="37"/>
      <c r="AA594" s="37"/>
      <c r="AB594" s="37"/>
      <c r="AC594" s="37"/>
      <c r="AD594" s="37"/>
      <c r="AE594" s="37"/>
      <c r="AF594" s="37"/>
      <c r="AG594" s="37"/>
    </row>
    <row r="595" spans="1:33" ht="12.75" x14ac:dyDescent="0.2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 t="s">
        <v>26</v>
      </c>
      <c r="W595" s="37"/>
      <c r="X595" s="39"/>
      <c r="Y595" s="37"/>
      <c r="Z595" s="37"/>
      <c r="AA595" s="37"/>
      <c r="AB595" s="37"/>
      <c r="AC595" s="37"/>
      <c r="AD595" s="37"/>
      <c r="AE595" s="37"/>
      <c r="AF595" s="37"/>
      <c r="AG595" s="37"/>
    </row>
    <row r="596" spans="1:33" ht="12.75" x14ac:dyDescent="0.2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 t="s">
        <v>28</v>
      </c>
      <c r="W596" s="37"/>
      <c r="X596" s="39"/>
      <c r="Y596" s="37"/>
      <c r="Z596" s="37"/>
      <c r="AA596" s="37"/>
      <c r="AB596" s="37"/>
      <c r="AC596" s="37"/>
      <c r="AD596" s="37"/>
      <c r="AE596" s="37"/>
      <c r="AF596" s="37"/>
      <c r="AG596" s="37"/>
    </row>
    <row r="597" spans="1:33" ht="12.75" x14ac:dyDescent="0.2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 t="s">
        <v>30</v>
      </c>
      <c r="W597" s="37"/>
      <c r="X597" s="39"/>
      <c r="Y597" s="37"/>
      <c r="Z597" s="37"/>
      <c r="AA597" s="37"/>
      <c r="AB597" s="37"/>
      <c r="AC597" s="37"/>
      <c r="AD597" s="37"/>
      <c r="AE597" s="37"/>
      <c r="AF597" s="37"/>
      <c r="AG597" s="37"/>
    </row>
    <row r="598" spans="1:33" ht="12.75" x14ac:dyDescent="0.2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 t="s">
        <v>31</v>
      </c>
      <c r="W598" s="37"/>
      <c r="X598" s="39"/>
      <c r="Y598" s="37"/>
      <c r="Z598" s="37"/>
      <c r="AA598" s="37"/>
      <c r="AB598" s="37"/>
      <c r="AC598" s="37"/>
      <c r="AD598" s="37"/>
      <c r="AE598" s="37"/>
      <c r="AF598" s="37"/>
      <c r="AG598" s="37"/>
    </row>
    <row r="599" spans="1:33" ht="12.75" x14ac:dyDescent="0.2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 t="s">
        <v>32</v>
      </c>
      <c r="W599" s="37"/>
      <c r="X599" s="39"/>
      <c r="Y599" s="37"/>
      <c r="Z599" s="37"/>
      <c r="AA599" s="37"/>
      <c r="AB599" s="37"/>
      <c r="AC599" s="37"/>
      <c r="AD599" s="37"/>
      <c r="AE599" s="37"/>
      <c r="AF599" s="37"/>
      <c r="AG599" s="37"/>
    </row>
    <row r="600" spans="1:33" ht="12.75" x14ac:dyDescent="0.2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 t="s">
        <v>33</v>
      </c>
      <c r="W600" s="37"/>
      <c r="X600" s="39"/>
      <c r="Y600" s="37"/>
      <c r="Z600" s="37"/>
      <c r="AA600" s="37"/>
      <c r="AB600" s="37"/>
      <c r="AC600" s="37"/>
      <c r="AD600" s="37"/>
      <c r="AE600" s="37"/>
      <c r="AF600" s="37"/>
      <c r="AG600" s="37"/>
    </row>
    <row r="601" spans="1:33" ht="12.75" x14ac:dyDescent="0.2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 t="s">
        <v>34</v>
      </c>
      <c r="W601" s="37"/>
      <c r="X601" s="39"/>
      <c r="Y601" s="37"/>
      <c r="Z601" s="37"/>
      <c r="AA601" s="37"/>
      <c r="AB601" s="37"/>
      <c r="AC601" s="37"/>
      <c r="AD601" s="37"/>
      <c r="AE601" s="37"/>
      <c r="AF601" s="37"/>
      <c r="AG601" s="37"/>
    </row>
    <row r="602" spans="1:33" ht="12.75" x14ac:dyDescent="0.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</row>
    <row r="603" spans="1:33" ht="12.75" x14ac:dyDescent="0.2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>
        <v>26</v>
      </c>
      <c r="V603" s="37" t="s">
        <v>7</v>
      </c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</row>
    <row r="604" spans="1:33" ht="12.75" x14ac:dyDescent="0.2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 t="s">
        <v>9</v>
      </c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</row>
    <row r="605" spans="1:33" ht="12.75" x14ac:dyDescent="0.2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 t="s">
        <v>11</v>
      </c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</row>
    <row r="606" spans="1:33" ht="12.75" x14ac:dyDescent="0.2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 t="s">
        <v>13</v>
      </c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</row>
    <row r="607" spans="1:33" ht="12.75" x14ac:dyDescent="0.2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 t="s">
        <v>15</v>
      </c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</row>
    <row r="608" spans="1:33" ht="12.75" x14ac:dyDescent="0.2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 t="s">
        <v>16</v>
      </c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</row>
    <row r="609" spans="1:33" ht="12.75" x14ac:dyDescent="0.2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 t="s">
        <v>17</v>
      </c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</row>
    <row r="610" spans="1:33" ht="12.75" x14ac:dyDescent="0.2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 t="s">
        <v>18</v>
      </c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</row>
    <row r="611" spans="1:33" ht="12.75" x14ac:dyDescent="0.2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 t="s">
        <v>19</v>
      </c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</row>
    <row r="612" spans="1:33" ht="12.75" x14ac:dyDescent="0.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 t="s">
        <v>20</v>
      </c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</row>
    <row r="613" spans="1:33" ht="12.75" x14ac:dyDescent="0.2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 t="s">
        <v>21</v>
      </c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</row>
    <row r="614" spans="1:33" ht="12.75" x14ac:dyDescent="0.2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 t="s">
        <v>22</v>
      </c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</row>
    <row r="615" spans="1:33" ht="12.75" x14ac:dyDescent="0.2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 t="s">
        <v>23</v>
      </c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</row>
    <row r="616" spans="1:33" ht="12.75" x14ac:dyDescent="0.2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 t="s">
        <v>24</v>
      </c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</row>
    <row r="617" spans="1:33" ht="12.75" x14ac:dyDescent="0.2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 t="s">
        <v>26</v>
      </c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</row>
    <row r="618" spans="1:33" ht="12.75" x14ac:dyDescent="0.2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 t="s">
        <v>28</v>
      </c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</row>
    <row r="619" spans="1:33" ht="12.75" x14ac:dyDescent="0.2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 t="s">
        <v>30</v>
      </c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</row>
    <row r="620" spans="1:33" ht="12.75" x14ac:dyDescent="0.2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 t="s">
        <v>31</v>
      </c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</row>
    <row r="621" spans="1:33" ht="12.75" x14ac:dyDescent="0.2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 t="s">
        <v>32</v>
      </c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</row>
    <row r="622" spans="1:33" ht="12.75" x14ac:dyDescent="0.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 t="s">
        <v>33</v>
      </c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</row>
    <row r="623" spans="1:33" ht="12.75" x14ac:dyDescent="0.2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 t="s">
        <v>34</v>
      </c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</row>
    <row r="624" spans="1:33" ht="12.75" x14ac:dyDescent="0.2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</row>
    <row r="625" spans="1:33" ht="12.75" x14ac:dyDescent="0.2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>
        <v>27</v>
      </c>
      <c r="V625" s="37" t="s">
        <v>7</v>
      </c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</row>
    <row r="626" spans="1:33" ht="12.75" x14ac:dyDescent="0.2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 t="s">
        <v>9</v>
      </c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</row>
    <row r="627" spans="1:33" ht="12.75" x14ac:dyDescent="0.2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 t="s">
        <v>11</v>
      </c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</row>
    <row r="628" spans="1:33" ht="12.75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 t="s">
        <v>13</v>
      </c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</row>
    <row r="629" spans="1:33" ht="12.75" x14ac:dyDescent="0.2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 t="s">
        <v>15</v>
      </c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</row>
    <row r="630" spans="1:33" ht="12.75" x14ac:dyDescent="0.2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 t="s">
        <v>16</v>
      </c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</row>
    <row r="631" spans="1:33" ht="12.75" x14ac:dyDescent="0.2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 t="s">
        <v>17</v>
      </c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</row>
    <row r="632" spans="1:33" ht="12.75" x14ac:dyDescent="0.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 t="s">
        <v>18</v>
      </c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</row>
    <row r="633" spans="1:33" ht="12.75" x14ac:dyDescent="0.2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 t="s">
        <v>19</v>
      </c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</row>
    <row r="634" spans="1:33" ht="12.75" x14ac:dyDescent="0.2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 t="s">
        <v>20</v>
      </c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</row>
    <row r="635" spans="1:33" ht="12.75" x14ac:dyDescent="0.2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 t="s">
        <v>21</v>
      </c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</row>
    <row r="636" spans="1:33" ht="12.75" x14ac:dyDescent="0.2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 t="s">
        <v>22</v>
      </c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</row>
    <row r="637" spans="1:33" ht="12.75" x14ac:dyDescent="0.2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 t="s">
        <v>23</v>
      </c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</row>
    <row r="638" spans="1:33" ht="12.75" x14ac:dyDescent="0.2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 t="s">
        <v>24</v>
      </c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</row>
    <row r="639" spans="1:33" ht="12.75" x14ac:dyDescent="0.2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 t="s">
        <v>26</v>
      </c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</row>
    <row r="640" spans="1:33" ht="12.75" x14ac:dyDescent="0.2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 t="s">
        <v>28</v>
      </c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</row>
    <row r="641" spans="1:33" ht="12.75" x14ac:dyDescent="0.2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 t="s">
        <v>30</v>
      </c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</row>
    <row r="642" spans="1:33" ht="12.75" x14ac:dyDescent="0.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 t="s">
        <v>31</v>
      </c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</row>
    <row r="643" spans="1:33" ht="12.75" x14ac:dyDescent="0.2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 t="s">
        <v>32</v>
      </c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</row>
    <row r="644" spans="1:33" ht="12.75" x14ac:dyDescent="0.2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 t="s">
        <v>33</v>
      </c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</row>
    <row r="645" spans="1:33" ht="12.75" x14ac:dyDescent="0.2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 t="s">
        <v>34</v>
      </c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</row>
    <row r="646" spans="1:33" ht="12.75" x14ac:dyDescent="0.2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</row>
    <row r="647" spans="1:33" ht="12.75" x14ac:dyDescent="0.2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>
        <v>28</v>
      </c>
      <c r="V647" s="37" t="s">
        <v>7</v>
      </c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</row>
    <row r="648" spans="1:33" ht="12.75" x14ac:dyDescent="0.2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 t="s">
        <v>9</v>
      </c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</row>
    <row r="649" spans="1:33" ht="12.75" x14ac:dyDescent="0.2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 t="s">
        <v>11</v>
      </c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</row>
    <row r="650" spans="1:33" ht="12.75" x14ac:dyDescent="0.2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 t="s">
        <v>13</v>
      </c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</row>
    <row r="651" spans="1:33" ht="12.75" x14ac:dyDescent="0.2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 t="s">
        <v>15</v>
      </c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</row>
    <row r="652" spans="1:33" ht="12.75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 t="s">
        <v>16</v>
      </c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</row>
    <row r="653" spans="1:33" ht="12.75" x14ac:dyDescent="0.2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 t="s">
        <v>17</v>
      </c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</row>
    <row r="654" spans="1:33" ht="12.75" x14ac:dyDescent="0.2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 t="s">
        <v>18</v>
      </c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</row>
    <row r="655" spans="1:33" ht="12.75" x14ac:dyDescent="0.2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 t="s">
        <v>19</v>
      </c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</row>
    <row r="656" spans="1:33" ht="12.75" x14ac:dyDescent="0.2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 t="s">
        <v>20</v>
      </c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</row>
    <row r="657" spans="1:33" ht="12.75" x14ac:dyDescent="0.2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 t="s">
        <v>21</v>
      </c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</row>
    <row r="658" spans="1:33" ht="12.75" x14ac:dyDescent="0.2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 t="s">
        <v>22</v>
      </c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</row>
    <row r="659" spans="1:33" ht="12.75" x14ac:dyDescent="0.2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 t="s">
        <v>23</v>
      </c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</row>
    <row r="660" spans="1:33" ht="12.75" x14ac:dyDescent="0.2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 t="s">
        <v>24</v>
      </c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</row>
    <row r="661" spans="1:33" ht="12.75" x14ac:dyDescent="0.2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 t="s">
        <v>26</v>
      </c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</row>
    <row r="662" spans="1:33" ht="12.75" x14ac:dyDescent="0.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 t="s">
        <v>28</v>
      </c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</row>
    <row r="663" spans="1:33" ht="12.75" x14ac:dyDescent="0.2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 t="s">
        <v>30</v>
      </c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</row>
    <row r="664" spans="1:33" ht="12.75" x14ac:dyDescent="0.2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 t="s">
        <v>31</v>
      </c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</row>
    <row r="665" spans="1:33" ht="12.75" x14ac:dyDescent="0.2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 t="s">
        <v>32</v>
      </c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</row>
    <row r="666" spans="1:33" ht="12.75" x14ac:dyDescent="0.2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 t="s">
        <v>33</v>
      </c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</row>
    <row r="667" spans="1:33" ht="12.75" x14ac:dyDescent="0.2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 t="s">
        <v>34</v>
      </c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</row>
    <row r="668" spans="1:33" ht="12.75" x14ac:dyDescent="0.2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</row>
    <row r="669" spans="1:33" ht="12.75" x14ac:dyDescent="0.2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>
        <v>28</v>
      </c>
      <c r="V669" s="37" t="s">
        <v>7</v>
      </c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</row>
    <row r="670" spans="1:33" ht="12.75" x14ac:dyDescent="0.2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 t="s">
        <v>9</v>
      </c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</row>
    <row r="671" spans="1:33" ht="12.75" x14ac:dyDescent="0.2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 t="s">
        <v>11</v>
      </c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</row>
    <row r="672" spans="1:33" ht="12.75" x14ac:dyDescent="0.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 t="s">
        <v>13</v>
      </c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</row>
    <row r="673" spans="1:33" ht="12.75" x14ac:dyDescent="0.2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 t="s">
        <v>15</v>
      </c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</row>
    <row r="674" spans="1:33" ht="12.75" x14ac:dyDescent="0.2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 t="s">
        <v>16</v>
      </c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</row>
    <row r="675" spans="1:33" ht="12.75" x14ac:dyDescent="0.2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 t="s">
        <v>17</v>
      </c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</row>
    <row r="676" spans="1:33" ht="12.75" x14ac:dyDescent="0.2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 t="s">
        <v>18</v>
      </c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</row>
    <row r="677" spans="1:33" ht="12.75" x14ac:dyDescent="0.2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 t="s">
        <v>19</v>
      </c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</row>
    <row r="678" spans="1:33" ht="12.75" x14ac:dyDescent="0.2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 t="s">
        <v>20</v>
      </c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</row>
    <row r="679" spans="1:33" ht="12.75" x14ac:dyDescent="0.2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 t="s">
        <v>21</v>
      </c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</row>
    <row r="680" spans="1:33" ht="12.75" x14ac:dyDescent="0.2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 t="s">
        <v>22</v>
      </c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</row>
    <row r="681" spans="1:33" ht="12.75" x14ac:dyDescent="0.2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 t="s">
        <v>23</v>
      </c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</row>
    <row r="682" spans="1:33" ht="12.75" x14ac:dyDescent="0.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 t="s">
        <v>24</v>
      </c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</row>
    <row r="683" spans="1:33" ht="12.75" x14ac:dyDescent="0.2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 t="s">
        <v>26</v>
      </c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</row>
    <row r="684" spans="1:33" ht="12.75" x14ac:dyDescent="0.2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 t="s">
        <v>28</v>
      </c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</row>
    <row r="685" spans="1:33" ht="12.75" x14ac:dyDescent="0.2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 t="s">
        <v>30</v>
      </c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</row>
    <row r="686" spans="1:33" ht="12.75" x14ac:dyDescent="0.2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 t="s">
        <v>31</v>
      </c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</row>
    <row r="687" spans="1:33" ht="12.75" x14ac:dyDescent="0.2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 t="s">
        <v>32</v>
      </c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</row>
    <row r="688" spans="1:33" ht="12.75" x14ac:dyDescent="0.2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 t="s">
        <v>33</v>
      </c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</row>
    <row r="689" spans="1:33" ht="12.75" x14ac:dyDescent="0.2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 t="s">
        <v>34</v>
      </c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</row>
    <row r="690" spans="1:33" ht="12.75" x14ac:dyDescent="0.2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</row>
    <row r="691" spans="1:33" ht="12.75" x14ac:dyDescent="0.2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>
        <v>29</v>
      </c>
      <c r="V691" s="37" t="s">
        <v>7</v>
      </c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</row>
    <row r="692" spans="1:33" ht="12.75" x14ac:dyDescent="0.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 t="s">
        <v>9</v>
      </c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</row>
    <row r="693" spans="1:33" ht="12.75" x14ac:dyDescent="0.2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 t="s">
        <v>11</v>
      </c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</row>
    <row r="694" spans="1:33" ht="12.75" x14ac:dyDescent="0.2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 t="s">
        <v>13</v>
      </c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</row>
    <row r="695" spans="1:33" ht="12.75" x14ac:dyDescent="0.2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 t="s">
        <v>15</v>
      </c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</row>
    <row r="696" spans="1:33" ht="12.75" x14ac:dyDescent="0.2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 t="s">
        <v>16</v>
      </c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</row>
    <row r="697" spans="1:33" ht="12.75" x14ac:dyDescent="0.2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 t="s">
        <v>17</v>
      </c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</row>
    <row r="698" spans="1:33" ht="12.75" x14ac:dyDescent="0.2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 t="s">
        <v>18</v>
      </c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</row>
    <row r="699" spans="1:33" ht="12.75" x14ac:dyDescent="0.2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 t="s">
        <v>19</v>
      </c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</row>
    <row r="700" spans="1:33" ht="12.75" x14ac:dyDescent="0.2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 t="s">
        <v>20</v>
      </c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</row>
    <row r="701" spans="1:33" ht="12.75" x14ac:dyDescent="0.2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 t="s">
        <v>21</v>
      </c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</row>
    <row r="702" spans="1:33" ht="12.75" x14ac:dyDescent="0.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 t="s">
        <v>22</v>
      </c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</row>
    <row r="703" spans="1:33" ht="12.75" x14ac:dyDescent="0.2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 t="s">
        <v>23</v>
      </c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</row>
    <row r="704" spans="1:33" ht="12.75" x14ac:dyDescent="0.2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 t="s">
        <v>24</v>
      </c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</row>
    <row r="705" spans="1:33" ht="12.75" x14ac:dyDescent="0.2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 t="s">
        <v>26</v>
      </c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</row>
    <row r="706" spans="1:33" ht="12.75" x14ac:dyDescent="0.2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 t="s">
        <v>28</v>
      </c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</row>
    <row r="707" spans="1:33" ht="12.75" x14ac:dyDescent="0.2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 t="s">
        <v>30</v>
      </c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</row>
    <row r="708" spans="1:33" ht="12.75" x14ac:dyDescent="0.2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 t="s">
        <v>31</v>
      </c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</row>
    <row r="709" spans="1:33" ht="12.75" x14ac:dyDescent="0.2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 t="s">
        <v>32</v>
      </c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</row>
    <row r="710" spans="1:33" ht="12.75" x14ac:dyDescent="0.2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 t="s">
        <v>33</v>
      </c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</row>
    <row r="711" spans="1:33" ht="12.75" x14ac:dyDescent="0.2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 t="s">
        <v>34</v>
      </c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</row>
    <row r="712" spans="1:33" ht="12.75" x14ac:dyDescent="0.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</row>
    <row r="713" spans="1:33" ht="12.75" x14ac:dyDescent="0.2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>
        <v>30</v>
      </c>
      <c r="V713" s="37" t="s">
        <v>7</v>
      </c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</row>
    <row r="714" spans="1:33" ht="12.75" x14ac:dyDescent="0.2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 t="s">
        <v>9</v>
      </c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</row>
    <row r="715" spans="1:33" ht="12.75" x14ac:dyDescent="0.2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 t="s">
        <v>11</v>
      </c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</row>
    <row r="716" spans="1:33" ht="12.75" x14ac:dyDescent="0.2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 t="s">
        <v>13</v>
      </c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</row>
    <row r="717" spans="1:33" ht="12.75" x14ac:dyDescent="0.2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 t="s">
        <v>15</v>
      </c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</row>
    <row r="718" spans="1:33" ht="12.75" x14ac:dyDescent="0.2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 t="s">
        <v>16</v>
      </c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</row>
    <row r="719" spans="1:33" ht="12.75" x14ac:dyDescent="0.2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 t="s">
        <v>17</v>
      </c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</row>
    <row r="720" spans="1:33" ht="12.75" x14ac:dyDescent="0.2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 t="s">
        <v>18</v>
      </c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</row>
    <row r="721" spans="1:33" ht="12.75" x14ac:dyDescent="0.2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 t="s">
        <v>19</v>
      </c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</row>
    <row r="722" spans="1:33" ht="12.75" x14ac:dyDescent="0.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 t="s">
        <v>20</v>
      </c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</row>
    <row r="723" spans="1:33" ht="12.75" x14ac:dyDescent="0.2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 t="s">
        <v>21</v>
      </c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</row>
    <row r="724" spans="1:33" ht="12.75" x14ac:dyDescent="0.2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 t="s">
        <v>22</v>
      </c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</row>
    <row r="725" spans="1:33" ht="12.75" x14ac:dyDescent="0.2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 t="s">
        <v>23</v>
      </c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</row>
    <row r="726" spans="1:33" ht="12.75" x14ac:dyDescent="0.2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 t="s">
        <v>24</v>
      </c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</row>
    <row r="727" spans="1:33" ht="12.75" x14ac:dyDescent="0.2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 t="s">
        <v>26</v>
      </c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</row>
    <row r="728" spans="1:33" ht="12.75" x14ac:dyDescent="0.2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 t="s">
        <v>28</v>
      </c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</row>
    <row r="729" spans="1:33" ht="12.75" x14ac:dyDescent="0.2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 t="s">
        <v>30</v>
      </c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</row>
    <row r="730" spans="1:33" ht="12.75" x14ac:dyDescent="0.2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 t="s">
        <v>31</v>
      </c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</row>
    <row r="731" spans="1:33" ht="12.75" x14ac:dyDescent="0.2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 t="s">
        <v>32</v>
      </c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</row>
    <row r="732" spans="1:33" ht="12.75" x14ac:dyDescent="0.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 t="s">
        <v>33</v>
      </c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</row>
    <row r="733" spans="1:33" ht="12.75" x14ac:dyDescent="0.2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 t="s">
        <v>34</v>
      </c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</row>
    <row r="734" spans="1:33" ht="12.75" x14ac:dyDescent="0.2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</row>
    <row r="735" spans="1:33" ht="12.75" x14ac:dyDescent="0.2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>
        <v>31</v>
      </c>
      <c r="V735" s="37" t="s">
        <v>7</v>
      </c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</row>
    <row r="736" spans="1:33" ht="12.75" x14ac:dyDescent="0.2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 t="s">
        <v>9</v>
      </c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</row>
    <row r="737" spans="1:33" ht="12.75" x14ac:dyDescent="0.2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 t="s">
        <v>11</v>
      </c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</row>
    <row r="738" spans="1:33" ht="12.75" x14ac:dyDescent="0.2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 t="s">
        <v>13</v>
      </c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</row>
    <row r="739" spans="1:33" ht="12.75" x14ac:dyDescent="0.2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 t="s">
        <v>15</v>
      </c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</row>
    <row r="740" spans="1:33" ht="12.75" x14ac:dyDescent="0.2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 t="s">
        <v>16</v>
      </c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</row>
    <row r="741" spans="1:33" ht="12.75" x14ac:dyDescent="0.2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 t="s">
        <v>17</v>
      </c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</row>
    <row r="742" spans="1:33" ht="12.75" x14ac:dyDescent="0.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 t="s">
        <v>18</v>
      </c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</row>
    <row r="743" spans="1:33" ht="12.75" x14ac:dyDescent="0.2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 t="s">
        <v>19</v>
      </c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</row>
    <row r="744" spans="1:33" ht="12.75" x14ac:dyDescent="0.2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 t="s">
        <v>20</v>
      </c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</row>
    <row r="745" spans="1:33" ht="12.75" x14ac:dyDescent="0.2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 t="s">
        <v>21</v>
      </c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</row>
    <row r="746" spans="1:33" ht="12.75" x14ac:dyDescent="0.2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 t="s">
        <v>22</v>
      </c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</row>
    <row r="747" spans="1:33" ht="12.75" x14ac:dyDescent="0.2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 t="s">
        <v>23</v>
      </c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</row>
    <row r="748" spans="1:33" ht="12.75" x14ac:dyDescent="0.2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 t="s">
        <v>24</v>
      </c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</row>
    <row r="749" spans="1:33" ht="12.75" x14ac:dyDescent="0.2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 t="s">
        <v>26</v>
      </c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</row>
    <row r="750" spans="1:33" ht="12.75" x14ac:dyDescent="0.2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 t="s">
        <v>28</v>
      </c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</row>
    <row r="751" spans="1:33" ht="12.75" x14ac:dyDescent="0.2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 t="s">
        <v>30</v>
      </c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</row>
    <row r="752" spans="1:33" ht="12.75" x14ac:dyDescent="0.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 t="s">
        <v>31</v>
      </c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</row>
    <row r="753" spans="1:33" ht="12.75" x14ac:dyDescent="0.2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 t="s">
        <v>32</v>
      </c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</row>
    <row r="754" spans="1:33" ht="12.75" x14ac:dyDescent="0.2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 t="s">
        <v>33</v>
      </c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</row>
    <row r="755" spans="1:33" ht="12.75" x14ac:dyDescent="0.2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 t="s">
        <v>34</v>
      </c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</row>
    <row r="756" spans="1:33" ht="12.75" x14ac:dyDescent="0.2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</row>
    <row r="757" spans="1:33" ht="12.75" x14ac:dyDescent="0.2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>
        <v>32</v>
      </c>
      <c r="V757" s="37" t="s">
        <v>7</v>
      </c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</row>
    <row r="758" spans="1:33" ht="12.75" x14ac:dyDescent="0.2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 t="s">
        <v>9</v>
      </c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</row>
    <row r="759" spans="1:33" ht="12.75" x14ac:dyDescent="0.2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 t="s">
        <v>11</v>
      </c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</row>
    <row r="760" spans="1:33" ht="12.75" x14ac:dyDescent="0.2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 t="s">
        <v>13</v>
      </c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</row>
    <row r="761" spans="1:33" ht="12.75" x14ac:dyDescent="0.2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 t="s">
        <v>15</v>
      </c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</row>
    <row r="762" spans="1:33" ht="12.75" x14ac:dyDescent="0.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 t="s">
        <v>16</v>
      </c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</row>
    <row r="763" spans="1:33" ht="12.75" x14ac:dyDescent="0.2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 t="s">
        <v>17</v>
      </c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</row>
    <row r="764" spans="1:33" ht="12.75" x14ac:dyDescent="0.2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 t="s">
        <v>18</v>
      </c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</row>
    <row r="765" spans="1:33" ht="12.75" x14ac:dyDescent="0.2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 t="s">
        <v>19</v>
      </c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</row>
    <row r="766" spans="1:33" ht="12.75" x14ac:dyDescent="0.2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 t="s">
        <v>20</v>
      </c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</row>
    <row r="767" spans="1:33" ht="12.75" x14ac:dyDescent="0.2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 t="s">
        <v>21</v>
      </c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</row>
    <row r="768" spans="1:33" ht="12.75" x14ac:dyDescent="0.2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 t="s">
        <v>22</v>
      </c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</row>
    <row r="769" spans="1:33" ht="12.75" x14ac:dyDescent="0.2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 t="s">
        <v>23</v>
      </c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</row>
    <row r="770" spans="1:33" ht="12.75" x14ac:dyDescent="0.2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 t="s">
        <v>24</v>
      </c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</row>
    <row r="771" spans="1:33" ht="12.75" x14ac:dyDescent="0.2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 t="s">
        <v>26</v>
      </c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</row>
    <row r="772" spans="1:33" ht="12.75" x14ac:dyDescent="0.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 t="s">
        <v>28</v>
      </c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</row>
    <row r="773" spans="1:33" ht="12.75" x14ac:dyDescent="0.2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 t="s">
        <v>30</v>
      </c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</row>
    <row r="774" spans="1:33" ht="12.75" x14ac:dyDescent="0.2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 t="s">
        <v>31</v>
      </c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</row>
    <row r="775" spans="1:33" ht="12.75" x14ac:dyDescent="0.2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 t="s">
        <v>32</v>
      </c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</row>
    <row r="776" spans="1:33" ht="12.75" x14ac:dyDescent="0.2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 t="s">
        <v>33</v>
      </c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</row>
    <row r="777" spans="1:33" ht="12.75" x14ac:dyDescent="0.2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 t="s">
        <v>34</v>
      </c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</row>
    <row r="778" spans="1:33" ht="12.75" x14ac:dyDescent="0.2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</row>
    <row r="779" spans="1:33" ht="12.75" x14ac:dyDescent="0.2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>
        <v>33</v>
      </c>
      <c r="V779" s="37" t="s">
        <v>7</v>
      </c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</row>
    <row r="780" spans="1:33" ht="12.75" x14ac:dyDescent="0.2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 t="s">
        <v>9</v>
      </c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</row>
    <row r="781" spans="1:33" ht="12.75" x14ac:dyDescent="0.2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 t="s">
        <v>11</v>
      </c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</row>
    <row r="782" spans="1:33" ht="12.75" x14ac:dyDescent="0.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 t="s">
        <v>13</v>
      </c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</row>
    <row r="783" spans="1:33" ht="12.75" x14ac:dyDescent="0.2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 t="s">
        <v>15</v>
      </c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</row>
    <row r="784" spans="1:33" ht="12.75" x14ac:dyDescent="0.2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 t="s">
        <v>16</v>
      </c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</row>
    <row r="785" spans="1:33" ht="12.75" x14ac:dyDescent="0.2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 t="s">
        <v>17</v>
      </c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</row>
    <row r="786" spans="1:33" ht="12.75" x14ac:dyDescent="0.2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 t="s">
        <v>18</v>
      </c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</row>
    <row r="787" spans="1:33" ht="12.75" x14ac:dyDescent="0.2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 t="s">
        <v>19</v>
      </c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</row>
    <row r="788" spans="1:33" ht="12.75" x14ac:dyDescent="0.2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 t="s">
        <v>20</v>
      </c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</row>
    <row r="789" spans="1:33" ht="12.75" x14ac:dyDescent="0.2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 t="s">
        <v>21</v>
      </c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</row>
    <row r="790" spans="1:33" ht="12.75" x14ac:dyDescent="0.2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 t="s">
        <v>22</v>
      </c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</row>
    <row r="791" spans="1:33" ht="12.75" x14ac:dyDescent="0.2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 t="s">
        <v>23</v>
      </c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</row>
    <row r="792" spans="1:33" ht="12.75" x14ac:dyDescent="0.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 t="s">
        <v>24</v>
      </c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</row>
    <row r="793" spans="1:33" ht="12.75" x14ac:dyDescent="0.2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 t="s">
        <v>26</v>
      </c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</row>
    <row r="794" spans="1:33" ht="12.75" x14ac:dyDescent="0.2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 t="s">
        <v>28</v>
      </c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</row>
    <row r="795" spans="1:33" ht="12.75" x14ac:dyDescent="0.2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 t="s">
        <v>30</v>
      </c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</row>
    <row r="796" spans="1:33" ht="12.75" x14ac:dyDescent="0.2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 t="s">
        <v>31</v>
      </c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</row>
    <row r="797" spans="1:33" ht="12.75" x14ac:dyDescent="0.2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 t="s">
        <v>32</v>
      </c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</row>
    <row r="798" spans="1:33" ht="12.75" x14ac:dyDescent="0.2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 t="s">
        <v>33</v>
      </c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</row>
    <row r="799" spans="1:33" ht="12.75" x14ac:dyDescent="0.2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 t="s">
        <v>34</v>
      </c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</row>
    <row r="800" spans="1:33" ht="12.75" x14ac:dyDescent="0.2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</row>
    <row r="801" spans="1:33" ht="12.75" x14ac:dyDescent="0.2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>
        <v>34</v>
      </c>
      <c r="V801" s="37" t="s">
        <v>7</v>
      </c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</row>
    <row r="802" spans="1:33" ht="12.75" x14ac:dyDescent="0.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 t="s">
        <v>9</v>
      </c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</row>
    <row r="803" spans="1:33" ht="12.75" x14ac:dyDescent="0.2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 t="s">
        <v>11</v>
      </c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</row>
    <row r="804" spans="1:33" ht="12.75" x14ac:dyDescent="0.2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 t="s">
        <v>13</v>
      </c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</row>
    <row r="805" spans="1:33" ht="12.75" x14ac:dyDescent="0.2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 t="s">
        <v>15</v>
      </c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</row>
    <row r="806" spans="1:33" ht="12.75" x14ac:dyDescent="0.2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 t="s">
        <v>16</v>
      </c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</row>
    <row r="807" spans="1:33" ht="12.75" x14ac:dyDescent="0.2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 t="s">
        <v>17</v>
      </c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</row>
    <row r="808" spans="1:33" ht="12.75" x14ac:dyDescent="0.2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 t="s">
        <v>18</v>
      </c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</row>
    <row r="809" spans="1:33" ht="12.75" x14ac:dyDescent="0.2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 t="s">
        <v>19</v>
      </c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</row>
    <row r="810" spans="1:33" ht="12.75" x14ac:dyDescent="0.2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 t="s">
        <v>20</v>
      </c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</row>
    <row r="811" spans="1:33" ht="12.75" x14ac:dyDescent="0.2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 t="s">
        <v>21</v>
      </c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</row>
    <row r="812" spans="1:33" ht="12.75" x14ac:dyDescent="0.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 t="s">
        <v>22</v>
      </c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</row>
    <row r="813" spans="1:33" ht="12.75" x14ac:dyDescent="0.2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 t="s">
        <v>23</v>
      </c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</row>
    <row r="814" spans="1:33" ht="12.75" x14ac:dyDescent="0.2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 t="s">
        <v>24</v>
      </c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</row>
    <row r="815" spans="1:33" ht="12.75" x14ac:dyDescent="0.2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 t="s">
        <v>26</v>
      </c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</row>
    <row r="816" spans="1:33" ht="12.75" x14ac:dyDescent="0.2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 t="s">
        <v>28</v>
      </c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</row>
    <row r="817" spans="1:33" ht="12.75" x14ac:dyDescent="0.2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 t="s">
        <v>30</v>
      </c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</row>
    <row r="818" spans="1:33" ht="12.75" x14ac:dyDescent="0.2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 t="s">
        <v>31</v>
      </c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</row>
    <row r="819" spans="1:33" ht="12.75" x14ac:dyDescent="0.2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 t="s">
        <v>32</v>
      </c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</row>
    <row r="820" spans="1:33" ht="12.75" x14ac:dyDescent="0.2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 t="s">
        <v>33</v>
      </c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</row>
    <row r="821" spans="1:33" ht="12.75" x14ac:dyDescent="0.2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 t="s">
        <v>34</v>
      </c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</row>
    <row r="822" spans="1:33" ht="12.75" x14ac:dyDescent="0.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</row>
    <row r="823" spans="1:33" ht="12.75" x14ac:dyDescent="0.2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>
        <v>35</v>
      </c>
      <c r="V823" s="37" t="s">
        <v>7</v>
      </c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</row>
    <row r="824" spans="1:33" ht="12.75" x14ac:dyDescent="0.2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 t="s">
        <v>9</v>
      </c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</row>
    <row r="825" spans="1:33" ht="12.75" x14ac:dyDescent="0.2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 t="s">
        <v>11</v>
      </c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</row>
    <row r="826" spans="1:33" ht="12.75" x14ac:dyDescent="0.2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 t="s">
        <v>13</v>
      </c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</row>
    <row r="827" spans="1:33" ht="12.75" x14ac:dyDescent="0.2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 t="s">
        <v>15</v>
      </c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</row>
    <row r="828" spans="1:33" ht="12.75" x14ac:dyDescent="0.2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 t="s">
        <v>16</v>
      </c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</row>
    <row r="829" spans="1:33" ht="12.75" x14ac:dyDescent="0.2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 t="s">
        <v>17</v>
      </c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</row>
    <row r="830" spans="1:33" ht="12.75" x14ac:dyDescent="0.2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 t="s">
        <v>18</v>
      </c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</row>
    <row r="831" spans="1:33" ht="12.75" x14ac:dyDescent="0.2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 t="s">
        <v>19</v>
      </c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</row>
    <row r="832" spans="1:33" ht="12.75" x14ac:dyDescent="0.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 t="s">
        <v>20</v>
      </c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</row>
    <row r="833" spans="1:33" ht="12.75" x14ac:dyDescent="0.2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 t="s">
        <v>21</v>
      </c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</row>
    <row r="834" spans="1:33" ht="12.75" x14ac:dyDescent="0.2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 t="s">
        <v>22</v>
      </c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</row>
    <row r="835" spans="1:33" ht="12.75" x14ac:dyDescent="0.2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 t="s">
        <v>23</v>
      </c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</row>
    <row r="836" spans="1:33" ht="12.75" x14ac:dyDescent="0.2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 t="s">
        <v>24</v>
      </c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</row>
    <row r="837" spans="1:33" ht="12.75" x14ac:dyDescent="0.2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 t="s">
        <v>26</v>
      </c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</row>
    <row r="838" spans="1:33" ht="12.75" x14ac:dyDescent="0.2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 t="s">
        <v>28</v>
      </c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</row>
    <row r="839" spans="1:33" ht="12.75" x14ac:dyDescent="0.2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 t="s">
        <v>30</v>
      </c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</row>
    <row r="840" spans="1:33" ht="12.75" x14ac:dyDescent="0.2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 t="s">
        <v>31</v>
      </c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</row>
    <row r="841" spans="1:33" ht="12.75" x14ac:dyDescent="0.2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 t="s">
        <v>32</v>
      </c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</row>
    <row r="842" spans="1:33" ht="12.75" x14ac:dyDescent="0.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 t="s">
        <v>33</v>
      </c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</row>
    <row r="843" spans="1:33" ht="12.75" x14ac:dyDescent="0.2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 t="s">
        <v>34</v>
      </c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</row>
    <row r="844" spans="1:33" ht="12.75" x14ac:dyDescent="0.2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</row>
    <row r="845" spans="1:33" ht="12.75" x14ac:dyDescent="0.2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>
        <v>36</v>
      </c>
      <c r="V845" s="37" t="s">
        <v>7</v>
      </c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</row>
    <row r="846" spans="1:33" ht="12.75" x14ac:dyDescent="0.2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 t="s">
        <v>9</v>
      </c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</row>
    <row r="847" spans="1:33" ht="12.75" x14ac:dyDescent="0.2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 t="s">
        <v>11</v>
      </c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</row>
    <row r="848" spans="1:33" ht="12.75" x14ac:dyDescent="0.2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 t="s">
        <v>13</v>
      </c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</row>
    <row r="849" spans="1:33" ht="12.75" x14ac:dyDescent="0.2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 t="s">
        <v>15</v>
      </c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</row>
    <row r="850" spans="1:33" ht="12.75" x14ac:dyDescent="0.2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 t="s">
        <v>16</v>
      </c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</row>
    <row r="851" spans="1:33" ht="12.75" x14ac:dyDescent="0.2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 t="s">
        <v>17</v>
      </c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</row>
    <row r="852" spans="1:33" ht="12.75" x14ac:dyDescent="0.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 t="s">
        <v>18</v>
      </c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</row>
    <row r="853" spans="1:33" ht="12.75" x14ac:dyDescent="0.2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 t="s">
        <v>19</v>
      </c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</row>
    <row r="854" spans="1:33" ht="12.75" x14ac:dyDescent="0.2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 t="s">
        <v>20</v>
      </c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</row>
    <row r="855" spans="1:33" ht="12.75" x14ac:dyDescent="0.2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 t="s">
        <v>21</v>
      </c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</row>
    <row r="856" spans="1:33" ht="12.75" x14ac:dyDescent="0.2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 t="s">
        <v>22</v>
      </c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</row>
    <row r="857" spans="1:33" ht="12.75" x14ac:dyDescent="0.2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 t="s">
        <v>23</v>
      </c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</row>
    <row r="858" spans="1:33" ht="12.75" x14ac:dyDescent="0.2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 t="s">
        <v>24</v>
      </c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</row>
    <row r="859" spans="1:33" ht="12.75" x14ac:dyDescent="0.2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 t="s">
        <v>26</v>
      </c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</row>
    <row r="860" spans="1:33" ht="12.75" x14ac:dyDescent="0.2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 t="s">
        <v>28</v>
      </c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</row>
    <row r="861" spans="1:33" ht="12.75" x14ac:dyDescent="0.2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 t="s">
        <v>30</v>
      </c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</row>
    <row r="862" spans="1:33" ht="12.75" x14ac:dyDescent="0.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 t="s">
        <v>31</v>
      </c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</row>
    <row r="863" spans="1:33" ht="12.75" x14ac:dyDescent="0.2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 t="s">
        <v>32</v>
      </c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</row>
    <row r="864" spans="1:33" ht="12.75" x14ac:dyDescent="0.2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 t="s">
        <v>33</v>
      </c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</row>
    <row r="865" spans="1:33" ht="12.75" x14ac:dyDescent="0.2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 t="s">
        <v>34</v>
      </c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</row>
    <row r="866" spans="1:33" ht="12.75" x14ac:dyDescent="0.2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</row>
    <row r="867" spans="1:33" ht="12.75" x14ac:dyDescent="0.2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>
        <v>37</v>
      </c>
      <c r="V867" s="37" t="s">
        <v>7</v>
      </c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</row>
    <row r="868" spans="1:33" ht="12.75" x14ac:dyDescent="0.2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 t="s">
        <v>9</v>
      </c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</row>
    <row r="869" spans="1:33" ht="12.75" x14ac:dyDescent="0.2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 t="s">
        <v>11</v>
      </c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</row>
    <row r="870" spans="1:33" ht="12.75" x14ac:dyDescent="0.2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 t="s">
        <v>13</v>
      </c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</row>
    <row r="871" spans="1:33" ht="12.75" x14ac:dyDescent="0.2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 t="s">
        <v>15</v>
      </c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</row>
    <row r="872" spans="1:33" ht="12.75" x14ac:dyDescent="0.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 t="s">
        <v>16</v>
      </c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</row>
    <row r="873" spans="1:33" ht="12.75" x14ac:dyDescent="0.2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 t="s">
        <v>17</v>
      </c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</row>
    <row r="874" spans="1:33" ht="12.75" x14ac:dyDescent="0.2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 t="s">
        <v>18</v>
      </c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</row>
    <row r="875" spans="1:33" ht="12.75" x14ac:dyDescent="0.2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 t="s">
        <v>19</v>
      </c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</row>
    <row r="876" spans="1:33" ht="12.75" x14ac:dyDescent="0.2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 t="s">
        <v>20</v>
      </c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</row>
    <row r="877" spans="1:33" ht="12.75" x14ac:dyDescent="0.2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 t="s">
        <v>21</v>
      </c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</row>
    <row r="878" spans="1:33" ht="12.75" x14ac:dyDescent="0.2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 t="s">
        <v>22</v>
      </c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</row>
    <row r="879" spans="1:33" ht="12.75" x14ac:dyDescent="0.2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 t="s">
        <v>23</v>
      </c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</row>
    <row r="880" spans="1:33" ht="12.75" x14ac:dyDescent="0.2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 t="s">
        <v>24</v>
      </c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</row>
    <row r="881" spans="1:33" ht="12.75" x14ac:dyDescent="0.2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 t="s">
        <v>26</v>
      </c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</row>
    <row r="882" spans="1:33" ht="12.75" x14ac:dyDescent="0.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 t="s">
        <v>28</v>
      </c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</row>
    <row r="883" spans="1:33" ht="12.75" x14ac:dyDescent="0.2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 t="s">
        <v>30</v>
      </c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</row>
    <row r="884" spans="1:33" ht="12.75" x14ac:dyDescent="0.2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 t="s">
        <v>31</v>
      </c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</row>
    <row r="885" spans="1:33" ht="12.75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 t="s">
        <v>32</v>
      </c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</row>
    <row r="886" spans="1:33" ht="12.75" x14ac:dyDescent="0.2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 t="s">
        <v>33</v>
      </c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</row>
    <row r="887" spans="1:33" ht="12.75" x14ac:dyDescent="0.2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 t="s">
        <v>34</v>
      </c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</row>
    <row r="888" spans="1:33" ht="12.75" x14ac:dyDescent="0.2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</row>
    <row r="889" spans="1:33" ht="12.75" x14ac:dyDescent="0.2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>
        <v>38</v>
      </c>
      <c r="V889" s="37" t="s">
        <v>7</v>
      </c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</row>
    <row r="890" spans="1:33" ht="12.75" x14ac:dyDescent="0.2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 t="s">
        <v>9</v>
      </c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</row>
    <row r="891" spans="1:33" ht="12.75" x14ac:dyDescent="0.2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 t="s">
        <v>11</v>
      </c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</row>
    <row r="892" spans="1:33" ht="12.75" x14ac:dyDescent="0.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 t="s">
        <v>13</v>
      </c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</row>
    <row r="893" spans="1:33" ht="12.75" x14ac:dyDescent="0.2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 t="s">
        <v>15</v>
      </c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</row>
    <row r="894" spans="1:33" ht="12.75" x14ac:dyDescent="0.2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 t="s">
        <v>16</v>
      </c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</row>
    <row r="895" spans="1:33" ht="12.75" x14ac:dyDescent="0.2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 t="s">
        <v>17</v>
      </c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</row>
    <row r="896" spans="1:33" ht="12.75" x14ac:dyDescent="0.2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 t="s">
        <v>18</v>
      </c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</row>
    <row r="897" spans="1:33" ht="12.75" x14ac:dyDescent="0.2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 t="s">
        <v>19</v>
      </c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</row>
    <row r="898" spans="1:33" ht="12.75" x14ac:dyDescent="0.2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 t="s">
        <v>20</v>
      </c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</row>
    <row r="899" spans="1:33" ht="12.75" x14ac:dyDescent="0.2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 t="s">
        <v>21</v>
      </c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</row>
    <row r="900" spans="1:33" ht="12.75" x14ac:dyDescent="0.2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 t="s">
        <v>22</v>
      </c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</row>
    <row r="901" spans="1:33" ht="12.75" x14ac:dyDescent="0.2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 t="s">
        <v>23</v>
      </c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</row>
    <row r="902" spans="1:33" ht="12.75" x14ac:dyDescent="0.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 t="s">
        <v>24</v>
      </c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</row>
    <row r="903" spans="1:33" ht="12.75" x14ac:dyDescent="0.2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 t="s">
        <v>26</v>
      </c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</row>
    <row r="904" spans="1:33" ht="12.75" x14ac:dyDescent="0.2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 t="s">
        <v>28</v>
      </c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</row>
    <row r="905" spans="1:33" ht="12.75" x14ac:dyDescent="0.2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 t="s">
        <v>30</v>
      </c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</row>
    <row r="906" spans="1:33" ht="12.75" x14ac:dyDescent="0.2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 t="s">
        <v>31</v>
      </c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</row>
    <row r="907" spans="1:33" ht="12.75" x14ac:dyDescent="0.2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 t="s">
        <v>32</v>
      </c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</row>
    <row r="908" spans="1:33" ht="12.75" x14ac:dyDescent="0.2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 t="s">
        <v>33</v>
      </c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</row>
    <row r="909" spans="1:33" ht="12.75" x14ac:dyDescent="0.2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 t="s">
        <v>34</v>
      </c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</row>
    <row r="910" spans="1:33" ht="12.75" x14ac:dyDescent="0.2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</row>
    <row r="911" spans="1:33" ht="12.75" x14ac:dyDescent="0.2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>
        <v>39</v>
      </c>
      <c r="V911" s="37" t="s">
        <v>7</v>
      </c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</row>
    <row r="912" spans="1:33" ht="12.75" x14ac:dyDescent="0.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 t="s">
        <v>9</v>
      </c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</row>
    <row r="913" spans="1:33" ht="12.75" x14ac:dyDescent="0.2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 t="s">
        <v>11</v>
      </c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</row>
    <row r="914" spans="1:33" ht="12.75" x14ac:dyDescent="0.2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 t="s">
        <v>13</v>
      </c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</row>
    <row r="915" spans="1:33" ht="12.75" x14ac:dyDescent="0.2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 t="s">
        <v>15</v>
      </c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</row>
    <row r="916" spans="1:33" ht="12.75" x14ac:dyDescent="0.2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 t="s">
        <v>16</v>
      </c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</row>
    <row r="917" spans="1:33" ht="12.75" x14ac:dyDescent="0.2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 t="s">
        <v>17</v>
      </c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</row>
    <row r="918" spans="1:33" ht="12.75" x14ac:dyDescent="0.2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 t="s">
        <v>18</v>
      </c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</row>
    <row r="919" spans="1:33" ht="12.75" x14ac:dyDescent="0.2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 t="s">
        <v>19</v>
      </c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</row>
    <row r="920" spans="1:33" ht="12.75" x14ac:dyDescent="0.2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 t="s">
        <v>20</v>
      </c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</row>
    <row r="921" spans="1:33" ht="12.75" x14ac:dyDescent="0.2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 t="s">
        <v>21</v>
      </c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</row>
    <row r="922" spans="1:33" ht="12.75" x14ac:dyDescent="0.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 t="s">
        <v>22</v>
      </c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</row>
    <row r="923" spans="1:33" ht="12.75" x14ac:dyDescent="0.2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 t="s">
        <v>23</v>
      </c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</row>
    <row r="924" spans="1:33" ht="12.75" x14ac:dyDescent="0.2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 t="s">
        <v>24</v>
      </c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</row>
    <row r="925" spans="1:33" ht="12.75" x14ac:dyDescent="0.2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 t="s">
        <v>26</v>
      </c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</row>
    <row r="926" spans="1:33" ht="12.75" x14ac:dyDescent="0.2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 t="s">
        <v>28</v>
      </c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</row>
    <row r="927" spans="1:33" ht="12.75" x14ac:dyDescent="0.2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 t="s">
        <v>30</v>
      </c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</row>
    <row r="928" spans="1:33" ht="12.75" x14ac:dyDescent="0.2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 t="s">
        <v>31</v>
      </c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</row>
    <row r="929" spans="1:33" ht="12.75" x14ac:dyDescent="0.2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 t="s">
        <v>32</v>
      </c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</row>
    <row r="930" spans="1:33" ht="12.75" x14ac:dyDescent="0.2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 t="s">
        <v>33</v>
      </c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</row>
    <row r="931" spans="1:33" ht="12.75" x14ac:dyDescent="0.2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 t="s">
        <v>34</v>
      </c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</row>
    <row r="932" spans="1:33" ht="12.75" x14ac:dyDescent="0.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</row>
    <row r="933" spans="1:33" ht="12.75" x14ac:dyDescent="0.2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>
        <v>40</v>
      </c>
      <c r="V933" s="37" t="s">
        <v>7</v>
      </c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</row>
    <row r="934" spans="1:33" ht="12.75" x14ac:dyDescent="0.2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 t="s">
        <v>9</v>
      </c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</row>
    <row r="935" spans="1:33" ht="12.75" x14ac:dyDescent="0.2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 t="s">
        <v>11</v>
      </c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</row>
    <row r="936" spans="1:33" ht="12.75" x14ac:dyDescent="0.2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 t="s">
        <v>13</v>
      </c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</row>
    <row r="937" spans="1:33" ht="12.75" x14ac:dyDescent="0.2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 t="s">
        <v>15</v>
      </c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</row>
    <row r="938" spans="1:33" ht="12.75" x14ac:dyDescent="0.2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 t="s">
        <v>16</v>
      </c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</row>
    <row r="939" spans="1:33" ht="12.75" x14ac:dyDescent="0.2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 t="s">
        <v>17</v>
      </c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</row>
    <row r="940" spans="1:33" ht="12.75" x14ac:dyDescent="0.2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 t="s">
        <v>18</v>
      </c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</row>
    <row r="941" spans="1:33" ht="12.75" x14ac:dyDescent="0.2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 t="s">
        <v>19</v>
      </c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</row>
    <row r="942" spans="1:33" ht="12.75" x14ac:dyDescent="0.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 t="s">
        <v>20</v>
      </c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</row>
    <row r="943" spans="1:33" ht="12.75" x14ac:dyDescent="0.2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 t="s">
        <v>21</v>
      </c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</row>
    <row r="944" spans="1:33" ht="12.75" x14ac:dyDescent="0.2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 t="s">
        <v>22</v>
      </c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</row>
    <row r="945" spans="1:33" ht="12.75" x14ac:dyDescent="0.2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 t="s">
        <v>23</v>
      </c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</row>
    <row r="946" spans="1:33" ht="12.75" x14ac:dyDescent="0.2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 t="s">
        <v>24</v>
      </c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</row>
    <row r="947" spans="1:33" ht="12.75" x14ac:dyDescent="0.2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 t="s">
        <v>26</v>
      </c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</row>
    <row r="948" spans="1:33" ht="12.75" x14ac:dyDescent="0.2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 t="s">
        <v>28</v>
      </c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</row>
    <row r="949" spans="1:33" ht="12.75" x14ac:dyDescent="0.2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 t="s">
        <v>30</v>
      </c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</row>
    <row r="950" spans="1:33" ht="12.75" x14ac:dyDescent="0.2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 t="s">
        <v>31</v>
      </c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</row>
    <row r="951" spans="1:33" ht="12.75" x14ac:dyDescent="0.2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 t="s">
        <v>32</v>
      </c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</row>
    <row r="952" spans="1:33" ht="12.75" x14ac:dyDescent="0.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 t="s">
        <v>33</v>
      </c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</row>
    <row r="953" spans="1:33" ht="12.75" x14ac:dyDescent="0.2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 t="s">
        <v>34</v>
      </c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</row>
    <row r="954" spans="1:33" ht="12.75" x14ac:dyDescent="0.2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</row>
    <row r="955" spans="1:33" ht="12.75" x14ac:dyDescent="0.2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>
        <v>41</v>
      </c>
      <c r="V955" s="37" t="s">
        <v>7</v>
      </c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</row>
    <row r="956" spans="1:33" ht="12.75" x14ac:dyDescent="0.2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 t="s">
        <v>9</v>
      </c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</row>
    <row r="957" spans="1:33" ht="12.75" x14ac:dyDescent="0.2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 t="s">
        <v>11</v>
      </c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</row>
    <row r="958" spans="1:33" ht="12.75" x14ac:dyDescent="0.2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 t="s">
        <v>13</v>
      </c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</row>
    <row r="959" spans="1:33" ht="12.75" x14ac:dyDescent="0.2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 t="s">
        <v>15</v>
      </c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</row>
    <row r="960" spans="1:33" ht="12.75" x14ac:dyDescent="0.2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 t="s">
        <v>16</v>
      </c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</row>
    <row r="961" spans="1:33" ht="12.75" x14ac:dyDescent="0.2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 t="s">
        <v>17</v>
      </c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</row>
    <row r="962" spans="1:33" ht="12.75" x14ac:dyDescent="0.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 t="s">
        <v>18</v>
      </c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</row>
    <row r="963" spans="1:33" ht="12.75" x14ac:dyDescent="0.2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 t="s">
        <v>19</v>
      </c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</row>
    <row r="964" spans="1:33" ht="12.75" x14ac:dyDescent="0.2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 t="s">
        <v>20</v>
      </c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</row>
    <row r="965" spans="1:33" ht="12.75" x14ac:dyDescent="0.2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 t="s">
        <v>21</v>
      </c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</row>
    <row r="966" spans="1:33" ht="12.75" x14ac:dyDescent="0.2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 t="s">
        <v>22</v>
      </c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</row>
    <row r="967" spans="1:33" ht="12.75" x14ac:dyDescent="0.2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 t="s">
        <v>23</v>
      </c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</row>
    <row r="968" spans="1:33" ht="12.75" x14ac:dyDescent="0.2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 t="s">
        <v>24</v>
      </c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</row>
    <row r="969" spans="1:33" ht="12.75" x14ac:dyDescent="0.2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 t="s">
        <v>26</v>
      </c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</row>
    <row r="970" spans="1:33" ht="12.75" x14ac:dyDescent="0.2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 t="s">
        <v>28</v>
      </c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</row>
    <row r="971" spans="1:33" ht="12.75" x14ac:dyDescent="0.2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 t="s">
        <v>30</v>
      </c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</row>
    <row r="972" spans="1:33" ht="12.75" x14ac:dyDescent="0.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 t="s">
        <v>31</v>
      </c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</row>
    <row r="973" spans="1:33" ht="12.75" x14ac:dyDescent="0.2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 t="s">
        <v>32</v>
      </c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</row>
    <row r="974" spans="1:33" ht="12.75" x14ac:dyDescent="0.2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 t="s">
        <v>33</v>
      </c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</row>
    <row r="975" spans="1:33" ht="12.75" x14ac:dyDescent="0.2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 t="s">
        <v>34</v>
      </c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</row>
    <row r="976" spans="1:33" ht="12.75" x14ac:dyDescent="0.2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</row>
    <row r="977" spans="1:33" ht="12.75" x14ac:dyDescent="0.2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>
        <v>42</v>
      </c>
      <c r="V977" s="37" t="s">
        <v>7</v>
      </c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</row>
    <row r="978" spans="1:33" ht="12.75" x14ac:dyDescent="0.2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 t="s">
        <v>9</v>
      </c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</row>
    <row r="979" spans="1:33" ht="12.75" x14ac:dyDescent="0.2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 t="s">
        <v>11</v>
      </c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</row>
    <row r="980" spans="1:33" ht="12.75" x14ac:dyDescent="0.2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 t="s">
        <v>13</v>
      </c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</row>
    <row r="981" spans="1:33" ht="12.75" x14ac:dyDescent="0.2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 t="s">
        <v>15</v>
      </c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</row>
    <row r="982" spans="1:33" ht="12.75" x14ac:dyDescent="0.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 t="s">
        <v>16</v>
      </c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</row>
    <row r="983" spans="1:33" ht="12.75" x14ac:dyDescent="0.2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 t="s">
        <v>17</v>
      </c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</row>
    <row r="984" spans="1:33" ht="12.75" x14ac:dyDescent="0.2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 t="s">
        <v>18</v>
      </c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</row>
    <row r="985" spans="1:33" ht="12.75" x14ac:dyDescent="0.2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 t="s">
        <v>19</v>
      </c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</row>
    <row r="986" spans="1:33" ht="12.75" x14ac:dyDescent="0.2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 t="s">
        <v>20</v>
      </c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</row>
    <row r="987" spans="1:33" ht="12.75" x14ac:dyDescent="0.2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 t="s">
        <v>21</v>
      </c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</row>
    <row r="988" spans="1:33" ht="12.75" x14ac:dyDescent="0.2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 t="s">
        <v>22</v>
      </c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</row>
    <row r="989" spans="1:33" ht="12.75" x14ac:dyDescent="0.2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 t="s">
        <v>23</v>
      </c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</row>
    <row r="990" spans="1:33" ht="12.75" x14ac:dyDescent="0.2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 t="s">
        <v>24</v>
      </c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</row>
    <row r="991" spans="1:33" ht="12.75" x14ac:dyDescent="0.2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 t="s">
        <v>26</v>
      </c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</row>
    <row r="992" spans="1:33" ht="12.75" x14ac:dyDescent="0.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 t="s">
        <v>28</v>
      </c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</row>
    <row r="993" spans="1:33" ht="12.75" x14ac:dyDescent="0.2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 t="s">
        <v>30</v>
      </c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</row>
    <row r="994" spans="1:33" ht="12.75" x14ac:dyDescent="0.2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 t="s">
        <v>31</v>
      </c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</row>
    <row r="995" spans="1:33" ht="12.75" x14ac:dyDescent="0.2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 t="s">
        <v>32</v>
      </c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</row>
    <row r="996" spans="1:33" ht="12.75" x14ac:dyDescent="0.2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 t="s">
        <v>33</v>
      </c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</row>
    <row r="997" spans="1:33" ht="12.75" x14ac:dyDescent="0.2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 t="s">
        <v>34</v>
      </c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</row>
    <row r="998" spans="1:33" ht="12.75" x14ac:dyDescent="0.2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</row>
    <row r="999" spans="1:33" ht="12.75" x14ac:dyDescent="0.2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>
        <v>43</v>
      </c>
      <c r="V999" s="37" t="s">
        <v>7</v>
      </c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</row>
    <row r="1000" spans="1:33" ht="12.75" x14ac:dyDescent="0.2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 t="s">
        <v>9</v>
      </c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</row>
    <row r="1001" spans="1:33" ht="12.75" x14ac:dyDescent="0.2">
      <c r="A1001" s="37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 t="s">
        <v>11</v>
      </c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</row>
    <row r="1002" spans="1:33" ht="12.75" x14ac:dyDescent="0.2">
      <c r="A1002" s="37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 t="s">
        <v>13</v>
      </c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</row>
    <row r="1003" spans="1:33" ht="12.75" x14ac:dyDescent="0.2">
      <c r="A1003" s="37"/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 t="s">
        <v>15</v>
      </c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</row>
    <row r="1004" spans="1:33" ht="12.75" x14ac:dyDescent="0.2">
      <c r="A1004" s="37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 t="s">
        <v>16</v>
      </c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</row>
    <row r="1005" spans="1:33" ht="12.75" x14ac:dyDescent="0.2">
      <c r="A1005" s="37"/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 t="s">
        <v>17</v>
      </c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</row>
    <row r="1006" spans="1:33" ht="12.75" x14ac:dyDescent="0.2">
      <c r="A1006" s="37"/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 t="s">
        <v>18</v>
      </c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</row>
    <row r="1007" spans="1:33" ht="12.75" x14ac:dyDescent="0.2">
      <c r="A1007" s="37"/>
      <c r="B1007" s="37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 t="s">
        <v>19</v>
      </c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</row>
    <row r="1008" spans="1:33" ht="12.75" x14ac:dyDescent="0.2">
      <c r="A1008" s="37"/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 t="s">
        <v>20</v>
      </c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</row>
    <row r="1009" spans="1:33" ht="12.75" x14ac:dyDescent="0.2">
      <c r="A1009" s="37"/>
      <c r="B1009" s="37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 t="s">
        <v>21</v>
      </c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</row>
    <row r="1010" spans="1:33" ht="12.75" x14ac:dyDescent="0.2">
      <c r="A1010" s="37"/>
      <c r="B1010" s="37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 t="s">
        <v>22</v>
      </c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</row>
    <row r="1011" spans="1:33" ht="12.75" x14ac:dyDescent="0.2">
      <c r="A1011" s="37"/>
      <c r="B1011" s="37"/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 t="s">
        <v>23</v>
      </c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</row>
    <row r="1012" spans="1:33" ht="12.75" x14ac:dyDescent="0.2">
      <c r="A1012" s="37"/>
      <c r="B1012" s="37"/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 t="s">
        <v>24</v>
      </c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</row>
    <row r="1013" spans="1:33" ht="12.75" x14ac:dyDescent="0.2">
      <c r="A1013" s="37"/>
      <c r="B1013" s="37"/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 t="s">
        <v>26</v>
      </c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</row>
    <row r="1014" spans="1:33" ht="12.75" x14ac:dyDescent="0.2">
      <c r="A1014" s="37"/>
      <c r="B1014" s="37"/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 t="s">
        <v>28</v>
      </c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/>
      <c r="AG1014" s="37"/>
    </row>
    <row r="1015" spans="1:33" ht="12.75" x14ac:dyDescent="0.2">
      <c r="A1015" s="37"/>
      <c r="B1015" s="37"/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 t="s">
        <v>30</v>
      </c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</row>
    <row r="1016" spans="1:33" ht="12.75" x14ac:dyDescent="0.2">
      <c r="A1016" s="37"/>
      <c r="B1016" s="37"/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 t="s">
        <v>31</v>
      </c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</row>
    <row r="1017" spans="1:33" ht="12.75" x14ac:dyDescent="0.2">
      <c r="A1017" s="37"/>
      <c r="B1017" s="37"/>
      <c r="C1017" s="37"/>
      <c r="D1017" s="37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 t="s">
        <v>32</v>
      </c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</row>
    <row r="1018" spans="1:33" ht="12.75" x14ac:dyDescent="0.2">
      <c r="A1018" s="37"/>
      <c r="B1018" s="37"/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 t="s">
        <v>33</v>
      </c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</row>
    <row r="1019" spans="1:33" ht="12.75" x14ac:dyDescent="0.2">
      <c r="A1019" s="37"/>
      <c r="B1019" s="37"/>
      <c r="C1019" s="37"/>
      <c r="D1019" s="37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 t="s">
        <v>34</v>
      </c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</row>
    <row r="1020" spans="1:33" ht="12.75" x14ac:dyDescent="0.2">
      <c r="A1020" s="37"/>
      <c r="B1020" s="37"/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</row>
    <row r="1021" spans="1:33" ht="12.75" x14ac:dyDescent="0.2">
      <c r="A1021" s="37"/>
      <c r="B1021" s="37"/>
      <c r="C1021" s="37"/>
      <c r="D1021" s="3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>
        <v>44</v>
      </c>
      <c r="V1021" s="37" t="s">
        <v>7</v>
      </c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</row>
    <row r="1022" spans="1:33" ht="12.75" x14ac:dyDescent="0.2">
      <c r="A1022" s="37"/>
      <c r="B1022" s="37"/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 t="s">
        <v>9</v>
      </c>
      <c r="W1022" s="37"/>
      <c r="X1022" s="37"/>
      <c r="Y1022" s="37"/>
      <c r="Z1022" s="37"/>
      <c r="AA1022" s="37"/>
      <c r="AB1022" s="37"/>
      <c r="AC1022" s="37"/>
      <c r="AD1022" s="37"/>
      <c r="AE1022" s="37"/>
      <c r="AF1022" s="37"/>
      <c r="AG1022" s="37"/>
    </row>
    <row r="1023" spans="1:33" ht="12.75" x14ac:dyDescent="0.2">
      <c r="A1023" s="37"/>
      <c r="B1023" s="37"/>
      <c r="C1023" s="37"/>
      <c r="D1023" s="3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 t="s">
        <v>11</v>
      </c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</row>
    <row r="1024" spans="1:33" ht="12.75" x14ac:dyDescent="0.2">
      <c r="A1024" s="37"/>
      <c r="B1024" s="37"/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 t="s">
        <v>13</v>
      </c>
      <c r="W1024" s="37"/>
      <c r="X1024" s="37"/>
      <c r="Y1024" s="37"/>
      <c r="Z1024" s="37"/>
      <c r="AA1024" s="37"/>
      <c r="AB1024" s="37"/>
      <c r="AC1024" s="37"/>
      <c r="AD1024" s="37"/>
      <c r="AE1024" s="37"/>
      <c r="AF1024" s="37"/>
      <c r="AG1024" s="37"/>
    </row>
    <row r="1025" spans="1:33" ht="12.75" x14ac:dyDescent="0.2">
      <c r="A1025" s="37"/>
      <c r="B1025" s="37"/>
      <c r="C1025" s="37"/>
      <c r="D1025" s="3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  <c r="V1025" s="37" t="s">
        <v>15</v>
      </c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</row>
    <row r="1026" spans="1:33" ht="12.75" x14ac:dyDescent="0.2">
      <c r="A1026" s="37"/>
      <c r="B1026" s="37"/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  <c r="V1026" s="37" t="s">
        <v>16</v>
      </c>
      <c r="W1026" s="37"/>
      <c r="X1026" s="37"/>
      <c r="Y1026" s="37"/>
      <c r="Z1026" s="37"/>
      <c r="AA1026" s="37"/>
      <c r="AB1026" s="37"/>
      <c r="AC1026" s="37"/>
      <c r="AD1026" s="37"/>
      <c r="AE1026" s="37"/>
      <c r="AF1026" s="37"/>
      <c r="AG1026" s="37"/>
    </row>
    <row r="1027" spans="1:33" ht="12.75" x14ac:dyDescent="0.2">
      <c r="A1027" s="37"/>
      <c r="B1027" s="37"/>
      <c r="C1027" s="37"/>
      <c r="D1027" s="37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  <c r="V1027" s="37" t="s">
        <v>17</v>
      </c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</row>
    <row r="1028" spans="1:33" ht="12.75" x14ac:dyDescent="0.2">
      <c r="A1028" s="37"/>
      <c r="B1028" s="37"/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 t="s">
        <v>18</v>
      </c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</row>
    <row r="1029" spans="1:33" ht="12.75" x14ac:dyDescent="0.2">
      <c r="A1029" s="37"/>
      <c r="B1029" s="37"/>
      <c r="C1029" s="37"/>
      <c r="D1029" s="3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 t="s">
        <v>19</v>
      </c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</row>
    <row r="1030" spans="1:33" ht="12.75" x14ac:dyDescent="0.2">
      <c r="A1030" s="37"/>
      <c r="B1030" s="37"/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 t="s">
        <v>20</v>
      </c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</row>
    <row r="1031" spans="1:33" ht="12.75" x14ac:dyDescent="0.2">
      <c r="A1031" s="37"/>
      <c r="B1031" s="37"/>
      <c r="C1031" s="37"/>
      <c r="D1031" s="37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  <c r="V1031" s="37" t="s">
        <v>21</v>
      </c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</row>
    <row r="1032" spans="1:33" ht="12.75" x14ac:dyDescent="0.2">
      <c r="A1032" s="37"/>
      <c r="B1032" s="37"/>
      <c r="C1032" s="37"/>
      <c r="D1032" s="37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  <c r="V1032" s="37" t="s">
        <v>22</v>
      </c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</row>
    <row r="1033" spans="1:33" ht="12.75" x14ac:dyDescent="0.2">
      <c r="A1033" s="37"/>
      <c r="B1033" s="37"/>
      <c r="C1033" s="37"/>
      <c r="D1033" s="37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  <c r="V1033" s="37" t="s">
        <v>23</v>
      </c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</row>
    <row r="1034" spans="1:33" ht="12.75" x14ac:dyDescent="0.2">
      <c r="A1034" s="37"/>
      <c r="B1034" s="37"/>
      <c r="C1034" s="37"/>
      <c r="D1034" s="37"/>
      <c r="E1034" s="37"/>
      <c r="F1034" s="37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  <c r="Q1034" s="37"/>
      <c r="R1034" s="37"/>
      <c r="S1034" s="37"/>
      <c r="T1034" s="37"/>
      <c r="U1034" s="37"/>
      <c r="V1034" s="37" t="s">
        <v>24</v>
      </c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</row>
    <row r="1035" spans="1:33" ht="12.75" x14ac:dyDescent="0.2">
      <c r="A1035" s="37"/>
      <c r="B1035" s="37"/>
      <c r="C1035" s="37"/>
      <c r="D1035" s="37"/>
      <c r="E1035" s="37"/>
      <c r="F1035" s="37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  <c r="Q1035" s="37"/>
      <c r="R1035" s="37"/>
      <c r="S1035" s="37"/>
      <c r="T1035" s="37"/>
      <c r="U1035" s="37"/>
      <c r="V1035" s="37" t="s">
        <v>26</v>
      </c>
      <c r="W1035" s="37"/>
      <c r="X1035" s="37"/>
      <c r="Y1035" s="37"/>
      <c r="Z1035" s="37"/>
      <c r="AA1035" s="37"/>
      <c r="AB1035" s="37"/>
      <c r="AC1035" s="37"/>
      <c r="AD1035" s="37"/>
      <c r="AE1035" s="37"/>
      <c r="AF1035" s="37"/>
      <c r="AG1035" s="37"/>
    </row>
    <row r="1036" spans="1:33" ht="12.75" x14ac:dyDescent="0.2">
      <c r="A1036" s="37"/>
      <c r="B1036" s="37"/>
      <c r="C1036" s="37"/>
      <c r="D1036" s="37"/>
      <c r="E1036" s="37"/>
      <c r="F1036" s="37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37"/>
      <c r="U1036" s="37"/>
      <c r="V1036" s="37" t="s">
        <v>28</v>
      </c>
      <c r="W1036" s="37"/>
      <c r="X1036" s="37"/>
      <c r="Y1036" s="37"/>
      <c r="Z1036" s="37"/>
      <c r="AA1036" s="37"/>
      <c r="AB1036" s="37"/>
      <c r="AC1036" s="37"/>
      <c r="AD1036" s="37"/>
      <c r="AE1036" s="37"/>
      <c r="AF1036" s="37"/>
      <c r="AG1036" s="37"/>
    </row>
    <row r="1037" spans="1:33" ht="12.75" x14ac:dyDescent="0.2">
      <c r="A1037" s="37"/>
      <c r="B1037" s="37"/>
      <c r="C1037" s="37"/>
      <c r="D1037" s="37"/>
      <c r="E1037" s="37"/>
      <c r="F1037" s="37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  <c r="V1037" s="37" t="s">
        <v>30</v>
      </c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</row>
    <row r="1038" spans="1:33" ht="12.75" x14ac:dyDescent="0.2">
      <c r="A1038" s="37"/>
      <c r="B1038" s="37"/>
      <c r="C1038" s="37"/>
      <c r="D1038" s="37"/>
      <c r="E1038" s="37"/>
      <c r="F1038" s="37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  <c r="V1038" s="37" t="s">
        <v>31</v>
      </c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</row>
    <row r="1039" spans="1:33" ht="12.75" x14ac:dyDescent="0.2">
      <c r="A1039" s="37"/>
      <c r="B1039" s="37"/>
      <c r="C1039" s="37"/>
      <c r="D1039" s="37"/>
      <c r="E1039" s="37"/>
      <c r="F1039" s="37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  <c r="V1039" s="37" t="s">
        <v>32</v>
      </c>
      <c r="W1039" s="37"/>
      <c r="X1039" s="37"/>
      <c r="Y1039" s="37"/>
      <c r="Z1039" s="37"/>
      <c r="AA1039" s="37"/>
      <c r="AB1039" s="37"/>
      <c r="AC1039" s="37"/>
      <c r="AD1039" s="37"/>
      <c r="AE1039" s="37"/>
      <c r="AF1039" s="37"/>
      <c r="AG1039" s="37"/>
    </row>
    <row r="1040" spans="1:33" ht="12.75" x14ac:dyDescent="0.2">
      <c r="A1040" s="37"/>
      <c r="B1040" s="37"/>
      <c r="C1040" s="37"/>
      <c r="D1040" s="37"/>
      <c r="E1040" s="37"/>
      <c r="F1040" s="37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  <c r="Q1040" s="37"/>
      <c r="R1040" s="37"/>
      <c r="S1040" s="37"/>
      <c r="T1040" s="37"/>
      <c r="U1040" s="37"/>
      <c r="V1040" s="37" t="s">
        <v>33</v>
      </c>
      <c r="W1040" s="37"/>
      <c r="X1040" s="37"/>
      <c r="Y1040" s="37"/>
      <c r="Z1040" s="37"/>
      <c r="AA1040" s="37"/>
      <c r="AB1040" s="37"/>
      <c r="AC1040" s="37"/>
      <c r="AD1040" s="37"/>
      <c r="AE1040" s="37"/>
      <c r="AF1040" s="37"/>
      <c r="AG1040" s="37"/>
    </row>
    <row r="1041" spans="1:33" ht="12.75" x14ac:dyDescent="0.2">
      <c r="A1041" s="37"/>
      <c r="B1041" s="37"/>
      <c r="C1041" s="37"/>
      <c r="D1041" s="37"/>
      <c r="E1041" s="37"/>
      <c r="F1041" s="37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  <c r="V1041" s="37" t="s">
        <v>34</v>
      </c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</row>
    <row r="1042" spans="1:33" ht="12.75" x14ac:dyDescent="0.2">
      <c r="A1042" s="37"/>
      <c r="B1042" s="37"/>
      <c r="C1042" s="37"/>
      <c r="D1042" s="37"/>
      <c r="E1042" s="37"/>
      <c r="F1042" s="37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  <c r="Q1042" s="37"/>
      <c r="R1042" s="37"/>
      <c r="S1042" s="37"/>
      <c r="T1042" s="37"/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F1042" s="37"/>
      <c r="AG1042" s="37"/>
    </row>
    <row r="1043" spans="1:33" ht="12.75" x14ac:dyDescent="0.2">
      <c r="A1043" s="37"/>
      <c r="B1043" s="37"/>
      <c r="C1043" s="37"/>
      <c r="D1043" s="37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>
        <v>45</v>
      </c>
      <c r="V1043" s="37" t="s">
        <v>7</v>
      </c>
      <c r="W1043" s="37"/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</row>
    <row r="1044" spans="1:33" ht="12.75" x14ac:dyDescent="0.2">
      <c r="A1044" s="37"/>
      <c r="B1044" s="37"/>
      <c r="C1044" s="37"/>
      <c r="D1044" s="37"/>
      <c r="E1044" s="37"/>
      <c r="F1044" s="37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  <c r="V1044" s="37" t="s">
        <v>9</v>
      </c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</row>
    <row r="1045" spans="1:33" ht="12.75" x14ac:dyDescent="0.2">
      <c r="A1045" s="37"/>
      <c r="B1045" s="37"/>
      <c r="C1045" s="37"/>
      <c r="D1045" s="37"/>
      <c r="E1045" s="37"/>
      <c r="F1045" s="37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  <c r="V1045" s="37" t="s">
        <v>11</v>
      </c>
      <c r="W1045" s="37"/>
      <c r="X1045" s="37"/>
      <c r="Y1045" s="37"/>
      <c r="Z1045" s="37"/>
      <c r="AA1045" s="37"/>
      <c r="AB1045" s="37"/>
      <c r="AC1045" s="37"/>
      <c r="AD1045" s="37"/>
      <c r="AE1045" s="37"/>
      <c r="AF1045" s="37"/>
      <c r="AG1045" s="37"/>
    </row>
    <row r="1046" spans="1:33" ht="12.75" x14ac:dyDescent="0.2">
      <c r="A1046" s="37"/>
      <c r="B1046" s="37"/>
      <c r="C1046" s="37"/>
      <c r="D1046" s="37"/>
      <c r="E1046" s="37"/>
      <c r="F1046" s="37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37"/>
      <c r="U1046" s="37"/>
      <c r="V1046" s="37" t="s">
        <v>13</v>
      </c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</row>
    <row r="1047" spans="1:33" ht="12.75" x14ac:dyDescent="0.2">
      <c r="A1047" s="37"/>
      <c r="B1047" s="37"/>
      <c r="C1047" s="37"/>
      <c r="D1047" s="37"/>
      <c r="E1047" s="37"/>
      <c r="F1047" s="37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  <c r="V1047" s="37" t="s">
        <v>15</v>
      </c>
      <c r="W1047" s="37"/>
      <c r="X1047" s="37"/>
      <c r="Y1047" s="37"/>
      <c r="Z1047" s="37"/>
      <c r="AA1047" s="37"/>
      <c r="AB1047" s="37"/>
      <c r="AC1047" s="37"/>
      <c r="AD1047" s="37"/>
      <c r="AE1047" s="37"/>
      <c r="AF1047" s="37"/>
      <c r="AG1047" s="37"/>
    </row>
    <row r="1048" spans="1:33" ht="12.75" x14ac:dyDescent="0.2">
      <c r="A1048" s="37"/>
      <c r="B1048" s="37"/>
      <c r="C1048" s="37"/>
      <c r="D1048" s="37"/>
      <c r="E1048" s="37"/>
      <c r="F1048" s="37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  <c r="V1048" s="37" t="s">
        <v>16</v>
      </c>
      <c r="W1048" s="37"/>
      <c r="X1048" s="37"/>
      <c r="Y1048" s="37"/>
      <c r="Z1048" s="37"/>
      <c r="AA1048" s="37"/>
      <c r="AB1048" s="37"/>
      <c r="AC1048" s="37"/>
      <c r="AD1048" s="37"/>
      <c r="AE1048" s="37"/>
      <c r="AF1048" s="37"/>
      <c r="AG1048" s="37"/>
    </row>
    <row r="1049" spans="1:33" ht="12.75" x14ac:dyDescent="0.2">
      <c r="A1049" s="37"/>
      <c r="B1049" s="37"/>
      <c r="C1049" s="37"/>
      <c r="D1049" s="37"/>
      <c r="E1049" s="37"/>
      <c r="F1049" s="37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  <c r="V1049" s="37" t="s">
        <v>17</v>
      </c>
      <c r="W1049" s="37"/>
      <c r="X1049" s="37"/>
      <c r="Y1049" s="37"/>
      <c r="Z1049" s="37"/>
      <c r="AA1049" s="37"/>
      <c r="AB1049" s="37"/>
      <c r="AC1049" s="37"/>
      <c r="AD1049" s="37"/>
      <c r="AE1049" s="37"/>
      <c r="AF1049" s="37"/>
      <c r="AG1049" s="37"/>
    </row>
    <row r="1050" spans="1:33" ht="12.75" x14ac:dyDescent="0.2">
      <c r="A1050" s="37"/>
      <c r="B1050" s="37"/>
      <c r="C1050" s="37"/>
      <c r="D1050" s="37"/>
      <c r="E1050" s="37"/>
      <c r="F1050" s="37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  <c r="Q1050" s="37"/>
      <c r="R1050" s="37"/>
      <c r="S1050" s="37"/>
      <c r="T1050" s="37"/>
      <c r="U1050" s="37"/>
      <c r="V1050" s="37" t="s">
        <v>18</v>
      </c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</row>
    <row r="1051" spans="1:33" ht="12.75" x14ac:dyDescent="0.2">
      <c r="A1051" s="37"/>
      <c r="B1051" s="37"/>
      <c r="C1051" s="37"/>
      <c r="D1051" s="37"/>
      <c r="E1051" s="37"/>
      <c r="F1051" s="37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  <c r="V1051" s="37" t="s">
        <v>19</v>
      </c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</row>
    <row r="1052" spans="1:33" ht="12.75" x14ac:dyDescent="0.2">
      <c r="A1052" s="37"/>
      <c r="B1052" s="37"/>
      <c r="C1052" s="37"/>
      <c r="D1052" s="3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  <c r="V1052" s="37" t="s">
        <v>20</v>
      </c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/>
      <c r="AG1052" s="37"/>
    </row>
    <row r="1053" spans="1:33" ht="12.75" x14ac:dyDescent="0.2">
      <c r="A1053" s="37"/>
      <c r="B1053" s="37"/>
      <c r="C1053" s="37"/>
      <c r="D1053" s="37"/>
      <c r="E1053" s="37"/>
      <c r="F1053" s="37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  <c r="Q1053" s="37"/>
      <c r="R1053" s="37"/>
      <c r="S1053" s="37"/>
      <c r="T1053" s="37"/>
      <c r="U1053" s="37"/>
      <c r="V1053" s="37" t="s">
        <v>21</v>
      </c>
      <c r="W1053" s="37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</row>
    <row r="1054" spans="1:33" ht="12.75" x14ac:dyDescent="0.2">
      <c r="A1054" s="37"/>
      <c r="B1054" s="37"/>
      <c r="C1054" s="37"/>
      <c r="D1054" s="37"/>
      <c r="E1054" s="37"/>
      <c r="F1054" s="37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  <c r="Q1054" s="37"/>
      <c r="R1054" s="37"/>
      <c r="S1054" s="37"/>
      <c r="T1054" s="37"/>
      <c r="U1054" s="37"/>
      <c r="V1054" s="37" t="s">
        <v>22</v>
      </c>
      <c r="W1054" s="37"/>
      <c r="X1054" s="37"/>
      <c r="Y1054" s="37"/>
      <c r="Z1054" s="37"/>
      <c r="AA1054" s="37"/>
      <c r="AB1054" s="37"/>
      <c r="AC1054" s="37"/>
      <c r="AD1054" s="37"/>
      <c r="AE1054" s="37"/>
      <c r="AF1054" s="37"/>
      <c r="AG1054" s="37"/>
    </row>
    <row r="1055" spans="1:33" ht="12.75" x14ac:dyDescent="0.2">
      <c r="A1055" s="37"/>
      <c r="B1055" s="37"/>
      <c r="C1055" s="37"/>
      <c r="D1055" s="37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  <c r="V1055" s="37" t="s">
        <v>23</v>
      </c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</row>
    <row r="1056" spans="1:33" ht="12.75" x14ac:dyDescent="0.2">
      <c r="A1056" s="37"/>
      <c r="B1056" s="37"/>
      <c r="C1056" s="37"/>
      <c r="D1056" s="37"/>
      <c r="E1056" s="37"/>
      <c r="F1056" s="37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  <c r="V1056" s="37" t="s">
        <v>24</v>
      </c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</row>
    <row r="1057" spans="1:33" ht="12.75" x14ac:dyDescent="0.2">
      <c r="A1057" s="37"/>
      <c r="B1057" s="37"/>
      <c r="C1057" s="37"/>
      <c r="D1057" s="37"/>
      <c r="E1057" s="37"/>
      <c r="F1057" s="37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  <c r="V1057" s="37" t="s">
        <v>26</v>
      </c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</row>
    <row r="1058" spans="1:33" ht="12.75" x14ac:dyDescent="0.2">
      <c r="A1058" s="37"/>
      <c r="B1058" s="37"/>
      <c r="C1058" s="37"/>
      <c r="D1058" s="37"/>
      <c r="E1058" s="37"/>
      <c r="F1058" s="37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  <c r="Q1058" s="37"/>
      <c r="R1058" s="37"/>
      <c r="S1058" s="37"/>
      <c r="T1058" s="37"/>
      <c r="U1058" s="37"/>
      <c r="V1058" s="37" t="s">
        <v>28</v>
      </c>
      <c r="W1058" s="37"/>
      <c r="X1058" s="37"/>
      <c r="Y1058" s="37"/>
      <c r="Z1058" s="37"/>
      <c r="AA1058" s="37"/>
      <c r="AB1058" s="37"/>
      <c r="AC1058" s="37"/>
      <c r="AD1058" s="37"/>
      <c r="AE1058" s="37"/>
      <c r="AF1058" s="37"/>
      <c r="AG1058" s="37"/>
    </row>
    <row r="1059" spans="1:33" ht="12.75" x14ac:dyDescent="0.2">
      <c r="A1059" s="37"/>
      <c r="B1059" s="37"/>
      <c r="C1059" s="37"/>
      <c r="D1059" s="37"/>
      <c r="E1059" s="37"/>
      <c r="F1059" s="37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  <c r="Q1059" s="37"/>
      <c r="R1059" s="37"/>
      <c r="S1059" s="37"/>
      <c r="T1059" s="37"/>
      <c r="U1059" s="37"/>
      <c r="V1059" s="37" t="s">
        <v>30</v>
      </c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</row>
    <row r="1060" spans="1:33" ht="12.75" x14ac:dyDescent="0.2">
      <c r="A1060" s="37"/>
      <c r="B1060" s="37"/>
      <c r="C1060" s="37"/>
      <c r="D1060" s="37"/>
      <c r="E1060" s="37"/>
      <c r="F1060" s="37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  <c r="V1060" s="37" t="s">
        <v>31</v>
      </c>
      <c r="W1060" s="37"/>
      <c r="X1060" s="37"/>
      <c r="Y1060" s="37"/>
      <c r="Z1060" s="37"/>
      <c r="AA1060" s="37"/>
      <c r="AB1060" s="37"/>
      <c r="AC1060" s="37"/>
      <c r="AD1060" s="37"/>
      <c r="AE1060" s="37"/>
      <c r="AF1060" s="37"/>
      <c r="AG1060" s="37"/>
    </row>
    <row r="1061" spans="1:33" ht="12.75" x14ac:dyDescent="0.2">
      <c r="A1061" s="37"/>
      <c r="B1061" s="37"/>
      <c r="C1061" s="37"/>
      <c r="D1061" s="37"/>
      <c r="E1061" s="37"/>
      <c r="F1061" s="37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  <c r="Q1061" s="37"/>
      <c r="R1061" s="37"/>
      <c r="S1061" s="37"/>
      <c r="T1061" s="37"/>
      <c r="U1061" s="37"/>
      <c r="V1061" s="37" t="s">
        <v>32</v>
      </c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</row>
    <row r="1062" spans="1:33" ht="12.75" x14ac:dyDescent="0.2">
      <c r="A1062" s="37"/>
      <c r="B1062" s="37"/>
      <c r="C1062" s="37"/>
      <c r="D1062" s="37"/>
      <c r="E1062" s="37"/>
      <c r="F1062" s="37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  <c r="Q1062" s="37"/>
      <c r="R1062" s="37"/>
      <c r="S1062" s="37"/>
      <c r="T1062" s="37"/>
      <c r="U1062" s="37"/>
      <c r="V1062" s="37" t="s">
        <v>33</v>
      </c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</row>
    <row r="1063" spans="1:33" ht="12.75" x14ac:dyDescent="0.2">
      <c r="A1063" s="37"/>
      <c r="B1063" s="37"/>
      <c r="C1063" s="37"/>
      <c r="D1063" s="37"/>
      <c r="E1063" s="37"/>
      <c r="F1063" s="37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37"/>
      <c r="U1063" s="37"/>
      <c r="V1063" s="37" t="s">
        <v>34</v>
      </c>
      <c r="W1063" s="37"/>
      <c r="X1063" s="37"/>
      <c r="Y1063" s="37"/>
      <c r="Z1063" s="37"/>
      <c r="AA1063" s="37"/>
      <c r="AB1063" s="37"/>
      <c r="AC1063" s="37"/>
      <c r="AD1063" s="37"/>
      <c r="AE1063" s="37"/>
      <c r="AF1063" s="37"/>
      <c r="AG1063" s="37"/>
    </row>
    <row r="1064" spans="1:33" ht="12.75" x14ac:dyDescent="0.2">
      <c r="A1064" s="37"/>
      <c r="B1064" s="37"/>
      <c r="C1064" s="37"/>
      <c r="D1064" s="37"/>
      <c r="E1064" s="37"/>
      <c r="F1064" s="37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</row>
    <row r="1065" spans="1:33" ht="12.75" x14ac:dyDescent="0.2">
      <c r="A1065" s="37"/>
      <c r="B1065" s="37"/>
      <c r="C1065" s="37"/>
      <c r="D1065" s="37"/>
      <c r="E1065" s="37"/>
      <c r="F1065" s="37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  <c r="Q1065" s="37"/>
      <c r="R1065" s="37"/>
      <c r="S1065" s="37"/>
      <c r="T1065" s="37"/>
      <c r="U1065" s="37">
        <v>46</v>
      </c>
      <c r="V1065" s="37" t="s">
        <v>7</v>
      </c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</row>
    <row r="1066" spans="1:33" ht="12.75" x14ac:dyDescent="0.2">
      <c r="A1066" s="37"/>
      <c r="B1066" s="37"/>
      <c r="C1066" s="37"/>
      <c r="D1066" s="37"/>
      <c r="E1066" s="37"/>
      <c r="F1066" s="37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  <c r="V1066" s="37" t="s">
        <v>9</v>
      </c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</row>
    <row r="1067" spans="1:33" ht="12.75" x14ac:dyDescent="0.2">
      <c r="A1067" s="37"/>
      <c r="B1067" s="37"/>
      <c r="C1067" s="37"/>
      <c r="D1067" s="37"/>
      <c r="E1067" s="37"/>
      <c r="F1067" s="37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  <c r="V1067" s="37" t="s">
        <v>11</v>
      </c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</row>
    <row r="1068" spans="1:33" ht="12.75" x14ac:dyDescent="0.2">
      <c r="A1068" s="37"/>
      <c r="B1068" s="37"/>
      <c r="C1068" s="37"/>
      <c r="D1068" s="37"/>
      <c r="E1068" s="37"/>
      <c r="F1068" s="37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  <c r="V1068" s="37" t="s">
        <v>13</v>
      </c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</row>
    <row r="1069" spans="1:33" ht="12.75" x14ac:dyDescent="0.2">
      <c r="A1069" s="37"/>
      <c r="B1069" s="37"/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  <c r="V1069" s="37" t="s">
        <v>15</v>
      </c>
      <c r="W1069" s="37"/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</row>
    <row r="1070" spans="1:33" ht="12.75" x14ac:dyDescent="0.2">
      <c r="A1070" s="37"/>
      <c r="B1070" s="37"/>
      <c r="C1070" s="37"/>
      <c r="D1070" s="37"/>
      <c r="E1070" s="37"/>
      <c r="F1070" s="3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  <c r="V1070" s="37" t="s">
        <v>16</v>
      </c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</row>
    <row r="1071" spans="1:33" ht="12.75" x14ac:dyDescent="0.2">
      <c r="A1071" s="37"/>
      <c r="B1071" s="37"/>
      <c r="C1071" s="37"/>
      <c r="D1071" s="37"/>
      <c r="E1071" s="37"/>
      <c r="F1071" s="37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  <c r="Q1071" s="37"/>
      <c r="R1071" s="37"/>
      <c r="S1071" s="37"/>
      <c r="T1071" s="37"/>
      <c r="U1071" s="37"/>
      <c r="V1071" s="37" t="s">
        <v>17</v>
      </c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</row>
    <row r="1072" spans="1:33" ht="12.75" x14ac:dyDescent="0.2">
      <c r="A1072" s="37"/>
      <c r="B1072" s="37"/>
      <c r="C1072" s="37"/>
      <c r="D1072" s="37"/>
      <c r="E1072" s="37"/>
      <c r="F1072" s="37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37"/>
      <c r="U1072" s="37"/>
      <c r="V1072" s="37" t="s">
        <v>18</v>
      </c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  <c r="AG1072" s="37"/>
    </row>
    <row r="1073" spans="1:33" ht="12.75" x14ac:dyDescent="0.2">
      <c r="A1073" s="37"/>
      <c r="B1073" s="37"/>
      <c r="C1073" s="37"/>
      <c r="D1073" s="37"/>
      <c r="E1073" s="37"/>
      <c r="F1073" s="37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  <c r="V1073" s="37" t="s">
        <v>19</v>
      </c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</row>
    <row r="1074" spans="1:33" ht="12.75" x14ac:dyDescent="0.2">
      <c r="A1074" s="37"/>
      <c r="B1074" s="37"/>
      <c r="C1074" s="37"/>
      <c r="D1074" s="37"/>
      <c r="E1074" s="37"/>
      <c r="F1074" s="37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  <c r="V1074" s="37" t="s">
        <v>20</v>
      </c>
      <c r="W1074" s="37"/>
      <c r="X1074" s="37"/>
      <c r="Y1074" s="37"/>
      <c r="Z1074" s="37"/>
      <c r="AA1074" s="37"/>
      <c r="AB1074" s="37"/>
      <c r="AC1074" s="37"/>
      <c r="AD1074" s="37"/>
      <c r="AE1074" s="37"/>
      <c r="AF1074" s="37"/>
      <c r="AG1074" s="37"/>
    </row>
    <row r="1075" spans="1:33" ht="12.75" x14ac:dyDescent="0.2">
      <c r="A1075" s="37"/>
      <c r="B1075" s="37"/>
      <c r="C1075" s="37"/>
      <c r="D1075" s="37"/>
      <c r="E1075" s="37"/>
      <c r="F1075" s="37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  <c r="V1075" s="37" t="s">
        <v>21</v>
      </c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</row>
    <row r="1076" spans="1:33" ht="12.75" x14ac:dyDescent="0.2">
      <c r="A1076" s="37"/>
      <c r="B1076" s="37"/>
      <c r="C1076" s="37"/>
      <c r="D1076" s="37"/>
      <c r="E1076" s="37"/>
      <c r="F1076" s="37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  <c r="V1076" s="37" t="s">
        <v>22</v>
      </c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</row>
    <row r="1077" spans="1:33" ht="12.75" x14ac:dyDescent="0.2">
      <c r="A1077" s="37"/>
      <c r="B1077" s="37"/>
      <c r="C1077" s="37"/>
      <c r="D1077" s="37"/>
      <c r="E1077" s="37"/>
      <c r="F1077" s="37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  <c r="Q1077" s="37"/>
      <c r="R1077" s="37"/>
      <c r="S1077" s="37"/>
      <c r="T1077" s="37"/>
      <c r="U1077" s="37"/>
      <c r="V1077" s="37" t="s">
        <v>23</v>
      </c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</row>
    <row r="1078" spans="1:33" ht="12.75" x14ac:dyDescent="0.2">
      <c r="A1078" s="37"/>
      <c r="B1078" s="37"/>
      <c r="C1078" s="37"/>
      <c r="D1078" s="37"/>
      <c r="E1078" s="37"/>
      <c r="F1078" s="37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  <c r="V1078" s="37" t="s">
        <v>24</v>
      </c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</row>
    <row r="1079" spans="1:33" ht="12.75" x14ac:dyDescent="0.2">
      <c r="A1079" s="37"/>
      <c r="B1079" s="37"/>
      <c r="C1079" s="37"/>
      <c r="D1079" s="37"/>
      <c r="E1079" s="37"/>
      <c r="F1079" s="37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  <c r="Q1079" s="37"/>
      <c r="R1079" s="37"/>
      <c r="S1079" s="37"/>
      <c r="T1079" s="37"/>
      <c r="U1079" s="37"/>
      <c r="V1079" s="37" t="s">
        <v>26</v>
      </c>
      <c r="W1079" s="37"/>
      <c r="X1079" s="37"/>
      <c r="Y1079" s="37"/>
      <c r="Z1079" s="37"/>
      <c r="AA1079" s="37"/>
      <c r="AB1079" s="37"/>
      <c r="AC1079" s="37"/>
      <c r="AD1079" s="37"/>
      <c r="AE1079" s="37"/>
      <c r="AF1079" s="37"/>
      <c r="AG1079" s="37"/>
    </row>
    <row r="1080" spans="1:33" ht="12.75" x14ac:dyDescent="0.2">
      <c r="A1080" s="37"/>
      <c r="B1080" s="37"/>
      <c r="C1080" s="37"/>
      <c r="D1080" s="37"/>
      <c r="E1080" s="37"/>
      <c r="F1080" s="37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  <c r="V1080" s="37" t="s">
        <v>28</v>
      </c>
      <c r="W1080" s="37"/>
      <c r="X1080" s="37"/>
      <c r="Y1080" s="37"/>
      <c r="Z1080" s="37"/>
      <c r="AA1080" s="37"/>
      <c r="AB1080" s="37"/>
      <c r="AC1080" s="37"/>
      <c r="AD1080" s="37"/>
      <c r="AE1080" s="37"/>
      <c r="AF1080" s="37"/>
      <c r="AG1080" s="37"/>
    </row>
    <row r="1081" spans="1:33" ht="12.75" x14ac:dyDescent="0.2">
      <c r="A1081" s="37"/>
      <c r="B1081" s="37"/>
      <c r="C1081" s="37"/>
      <c r="D1081" s="37"/>
      <c r="E1081" s="37"/>
      <c r="F1081" s="37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  <c r="V1081" s="37" t="s">
        <v>30</v>
      </c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</row>
    <row r="1082" spans="1:33" ht="12.75" x14ac:dyDescent="0.2">
      <c r="A1082" s="37"/>
      <c r="B1082" s="37"/>
      <c r="C1082" s="37"/>
      <c r="D1082" s="37"/>
      <c r="E1082" s="37"/>
      <c r="F1082" s="37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  <c r="Q1082" s="37"/>
      <c r="R1082" s="37"/>
      <c r="S1082" s="37"/>
      <c r="T1082" s="37"/>
      <c r="U1082" s="37"/>
      <c r="V1082" s="37" t="s">
        <v>31</v>
      </c>
      <c r="W1082" s="37"/>
      <c r="X1082" s="37"/>
      <c r="Y1082" s="37"/>
      <c r="Z1082" s="37"/>
      <c r="AA1082" s="37"/>
      <c r="AB1082" s="37"/>
      <c r="AC1082" s="37"/>
      <c r="AD1082" s="37"/>
      <c r="AE1082" s="37"/>
      <c r="AF1082" s="37"/>
      <c r="AG1082" s="37"/>
    </row>
    <row r="1083" spans="1:33" ht="12.75" x14ac:dyDescent="0.2">
      <c r="A1083" s="37"/>
      <c r="B1083" s="37"/>
      <c r="C1083" s="37"/>
      <c r="D1083" s="37"/>
      <c r="E1083" s="37"/>
      <c r="F1083" s="37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  <c r="V1083" s="37" t="s">
        <v>32</v>
      </c>
      <c r="W1083" s="37"/>
      <c r="X1083" s="37"/>
      <c r="Y1083" s="37"/>
      <c r="Z1083" s="37"/>
      <c r="AA1083" s="37"/>
      <c r="AB1083" s="37"/>
      <c r="AC1083" s="37"/>
      <c r="AD1083" s="37"/>
      <c r="AE1083" s="37"/>
      <c r="AF1083" s="37"/>
      <c r="AG1083" s="37"/>
    </row>
    <row r="1084" spans="1:33" ht="12.75" x14ac:dyDescent="0.2">
      <c r="A1084" s="37"/>
      <c r="B1084" s="37"/>
      <c r="C1084" s="37"/>
      <c r="D1084" s="37"/>
      <c r="E1084" s="37"/>
      <c r="F1084" s="37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  <c r="Q1084" s="37"/>
      <c r="R1084" s="37"/>
      <c r="S1084" s="37"/>
      <c r="T1084" s="37"/>
      <c r="U1084" s="37"/>
      <c r="V1084" s="37" t="s">
        <v>33</v>
      </c>
      <c r="W1084" s="37"/>
      <c r="X1084" s="37"/>
      <c r="Y1084" s="37"/>
      <c r="Z1084" s="37"/>
      <c r="AA1084" s="37"/>
      <c r="AB1084" s="37"/>
      <c r="AC1084" s="37"/>
      <c r="AD1084" s="37"/>
      <c r="AE1084" s="37"/>
      <c r="AF1084" s="37"/>
      <c r="AG1084" s="37"/>
    </row>
    <row r="1085" spans="1:33" ht="12.75" x14ac:dyDescent="0.2">
      <c r="A1085" s="37"/>
      <c r="B1085" s="37"/>
      <c r="C1085" s="37"/>
      <c r="D1085" s="37"/>
      <c r="E1085" s="37"/>
      <c r="F1085" s="37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  <c r="V1085" s="37" t="s">
        <v>34</v>
      </c>
      <c r="W1085" s="37"/>
      <c r="X1085" s="37"/>
      <c r="Y1085" s="37"/>
      <c r="Z1085" s="37"/>
      <c r="AA1085" s="37"/>
      <c r="AB1085" s="37"/>
      <c r="AC1085" s="37"/>
      <c r="AD1085" s="37"/>
      <c r="AE1085" s="37"/>
      <c r="AF1085" s="37"/>
      <c r="AG1085" s="37"/>
    </row>
    <row r="1086" spans="1:33" ht="12.75" x14ac:dyDescent="0.2">
      <c r="A1086" s="37"/>
      <c r="B1086" s="37"/>
      <c r="C1086" s="37"/>
      <c r="D1086" s="37"/>
      <c r="E1086" s="37"/>
      <c r="F1086" s="37"/>
      <c r="G1086" s="37"/>
      <c r="H1086" s="37"/>
      <c r="I1086" s="37"/>
      <c r="J1086" s="37"/>
      <c r="K1086" s="37"/>
      <c r="L1086" s="37"/>
      <c r="M1086" s="37"/>
      <c r="N1086" s="37"/>
      <c r="O1086" s="37"/>
      <c r="P1086" s="37"/>
      <c r="Q1086" s="37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F1086" s="37"/>
      <c r="AG1086" s="37"/>
    </row>
    <row r="1087" spans="1:33" ht="12.75" x14ac:dyDescent="0.2">
      <c r="A1087" s="37"/>
      <c r="B1087" s="37"/>
      <c r="C1087" s="37"/>
      <c r="D1087" s="37"/>
      <c r="E1087" s="37"/>
      <c r="F1087" s="37"/>
      <c r="G1087" s="37"/>
      <c r="H1087" s="37"/>
      <c r="I1087" s="37"/>
      <c r="J1087" s="37"/>
      <c r="K1087" s="37"/>
      <c r="L1087" s="37"/>
      <c r="M1087" s="37"/>
      <c r="N1087" s="37"/>
      <c r="O1087" s="37"/>
      <c r="P1087" s="37"/>
      <c r="Q1087" s="37"/>
      <c r="R1087" s="37"/>
      <c r="S1087" s="37"/>
      <c r="T1087" s="37"/>
      <c r="U1087" s="37">
        <v>47</v>
      </c>
      <c r="V1087" s="37" t="s">
        <v>7</v>
      </c>
      <c r="W1087" s="37"/>
      <c r="X1087" s="37"/>
      <c r="Y1087" s="37"/>
      <c r="Z1087" s="37"/>
      <c r="AA1087" s="37"/>
      <c r="AB1087" s="37"/>
      <c r="AC1087" s="37"/>
      <c r="AD1087" s="37"/>
      <c r="AE1087" s="37"/>
      <c r="AF1087" s="37"/>
      <c r="AG1087" s="37"/>
    </row>
    <row r="1088" spans="1:33" ht="12.75" x14ac:dyDescent="0.2">
      <c r="A1088" s="37"/>
      <c r="B1088" s="37"/>
      <c r="C1088" s="37"/>
      <c r="D1088" s="37"/>
      <c r="E1088" s="37"/>
      <c r="F1088" s="37"/>
      <c r="G1088" s="37"/>
      <c r="H1088" s="37"/>
      <c r="I1088" s="37"/>
      <c r="J1088" s="37"/>
      <c r="K1088" s="37"/>
      <c r="L1088" s="37"/>
      <c r="M1088" s="37"/>
      <c r="N1088" s="37"/>
      <c r="O1088" s="37"/>
      <c r="P1088" s="37"/>
      <c r="Q1088" s="37"/>
      <c r="R1088" s="37"/>
      <c r="S1088" s="37"/>
      <c r="T1088" s="37"/>
      <c r="U1088" s="37"/>
      <c r="V1088" s="37" t="s">
        <v>9</v>
      </c>
      <c r="W1088" s="37"/>
      <c r="X1088" s="37"/>
      <c r="Y1088" s="37"/>
      <c r="Z1088" s="37"/>
      <c r="AA1088" s="37"/>
      <c r="AB1088" s="37"/>
      <c r="AC1088" s="37"/>
      <c r="AD1088" s="37"/>
      <c r="AE1088" s="37"/>
      <c r="AF1088" s="37"/>
      <c r="AG1088" s="37"/>
    </row>
    <row r="1089" spans="1:33" ht="12.75" x14ac:dyDescent="0.2">
      <c r="A1089" s="37"/>
      <c r="B1089" s="37"/>
      <c r="C1089" s="37"/>
      <c r="D1089" s="37"/>
      <c r="E1089" s="37"/>
      <c r="F1089" s="37"/>
      <c r="G1089" s="37"/>
      <c r="H1089" s="37"/>
      <c r="I1089" s="37"/>
      <c r="J1089" s="37"/>
      <c r="K1089" s="37"/>
      <c r="L1089" s="37"/>
      <c r="M1089" s="37"/>
      <c r="N1089" s="37"/>
      <c r="O1089" s="37"/>
      <c r="P1089" s="37"/>
      <c r="Q1089" s="37"/>
      <c r="R1089" s="37"/>
      <c r="S1089" s="37"/>
      <c r="T1089" s="37"/>
      <c r="U1089" s="37"/>
      <c r="V1089" s="37" t="s">
        <v>11</v>
      </c>
      <c r="W1089" s="37"/>
      <c r="X1089" s="37"/>
      <c r="Y1089" s="37"/>
      <c r="Z1089" s="37"/>
      <c r="AA1089" s="37"/>
      <c r="AB1089" s="37"/>
      <c r="AC1089" s="37"/>
      <c r="AD1089" s="37"/>
      <c r="AE1089" s="37"/>
      <c r="AF1089" s="37"/>
      <c r="AG1089" s="37"/>
    </row>
    <row r="1090" spans="1:33" ht="12.75" x14ac:dyDescent="0.2">
      <c r="A1090" s="37"/>
      <c r="B1090" s="37"/>
      <c r="C1090" s="37"/>
      <c r="D1090" s="37"/>
      <c r="E1090" s="37"/>
      <c r="F1090" s="37"/>
      <c r="G1090" s="37"/>
      <c r="H1090" s="37"/>
      <c r="I1090" s="37"/>
      <c r="J1090" s="37"/>
      <c r="K1090" s="37"/>
      <c r="L1090" s="37"/>
      <c r="M1090" s="37"/>
      <c r="N1090" s="37"/>
      <c r="O1090" s="37"/>
      <c r="P1090" s="37"/>
      <c r="Q1090" s="37"/>
      <c r="R1090" s="37"/>
      <c r="S1090" s="37"/>
      <c r="T1090" s="37"/>
      <c r="U1090" s="37"/>
      <c r="V1090" s="37" t="s">
        <v>13</v>
      </c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</row>
    <row r="1091" spans="1:33" ht="12.75" x14ac:dyDescent="0.2">
      <c r="A1091" s="37"/>
      <c r="B1091" s="37"/>
      <c r="C1091" s="37"/>
      <c r="D1091" s="37"/>
      <c r="E1091" s="37"/>
      <c r="F1091" s="37"/>
      <c r="G1091" s="37"/>
      <c r="H1091" s="37"/>
      <c r="I1091" s="37"/>
      <c r="J1091" s="37"/>
      <c r="K1091" s="37"/>
      <c r="L1091" s="37"/>
      <c r="M1091" s="37"/>
      <c r="N1091" s="37"/>
      <c r="O1091" s="37"/>
      <c r="P1091" s="37"/>
      <c r="Q1091" s="37"/>
      <c r="R1091" s="37"/>
      <c r="S1091" s="37"/>
      <c r="T1091" s="37"/>
      <c r="U1091" s="37"/>
      <c r="V1091" s="37" t="s">
        <v>15</v>
      </c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</row>
    <row r="1092" spans="1:33" ht="12.75" x14ac:dyDescent="0.2">
      <c r="A1092" s="37"/>
      <c r="B1092" s="37"/>
      <c r="C1092" s="37"/>
      <c r="D1092" s="37"/>
      <c r="E1092" s="37"/>
      <c r="F1092" s="37"/>
      <c r="G1092" s="37"/>
      <c r="H1092" s="37"/>
      <c r="I1092" s="37"/>
      <c r="J1092" s="37"/>
      <c r="K1092" s="37"/>
      <c r="L1092" s="37"/>
      <c r="M1092" s="37"/>
      <c r="N1092" s="37"/>
      <c r="O1092" s="37"/>
      <c r="P1092" s="37"/>
      <c r="Q1092" s="37"/>
      <c r="R1092" s="37"/>
      <c r="S1092" s="37"/>
      <c r="T1092" s="37"/>
      <c r="U1092" s="37"/>
      <c r="V1092" s="37" t="s">
        <v>16</v>
      </c>
      <c r="W1092" s="37"/>
      <c r="X1092" s="37"/>
      <c r="Y1092" s="37"/>
      <c r="Z1092" s="37"/>
      <c r="AA1092" s="37"/>
      <c r="AB1092" s="37"/>
      <c r="AC1092" s="37"/>
      <c r="AD1092" s="37"/>
      <c r="AE1092" s="37"/>
      <c r="AF1092" s="37"/>
      <c r="AG1092" s="37"/>
    </row>
    <row r="1093" spans="1:33" ht="12.75" x14ac:dyDescent="0.2">
      <c r="A1093" s="37"/>
      <c r="B1093" s="37"/>
      <c r="C1093" s="37"/>
      <c r="D1093" s="37"/>
      <c r="E1093" s="37"/>
      <c r="F1093" s="37"/>
      <c r="G1093" s="37"/>
      <c r="H1093" s="37"/>
      <c r="I1093" s="37"/>
      <c r="J1093" s="37"/>
      <c r="K1093" s="37"/>
      <c r="L1093" s="37"/>
      <c r="M1093" s="37"/>
      <c r="N1093" s="37"/>
      <c r="O1093" s="37"/>
      <c r="P1093" s="37"/>
      <c r="Q1093" s="37"/>
      <c r="R1093" s="37"/>
      <c r="S1093" s="37"/>
      <c r="T1093" s="37"/>
      <c r="U1093" s="37"/>
      <c r="V1093" s="37" t="s">
        <v>17</v>
      </c>
      <c r="W1093" s="37"/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</row>
    <row r="1094" spans="1:33" ht="12.75" x14ac:dyDescent="0.2">
      <c r="A1094" s="37"/>
      <c r="B1094" s="37"/>
      <c r="C1094" s="37"/>
      <c r="D1094" s="37"/>
      <c r="E1094" s="37"/>
      <c r="F1094" s="37"/>
      <c r="G1094" s="37"/>
      <c r="H1094" s="37"/>
      <c r="I1094" s="37"/>
      <c r="J1094" s="37"/>
      <c r="K1094" s="37"/>
      <c r="L1094" s="37"/>
      <c r="M1094" s="37"/>
      <c r="N1094" s="37"/>
      <c r="O1094" s="37"/>
      <c r="P1094" s="37"/>
      <c r="Q1094" s="37"/>
      <c r="R1094" s="37"/>
      <c r="S1094" s="37"/>
      <c r="T1094" s="37"/>
      <c r="U1094" s="37"/>
      <c r="V1094" s="37" t="s">
        <v>18</v>
      </c>
      <c r="W1094" s="37"/>
      <c r="X1094" s="37"/>
      <c r="Y1094" s="37"/>
      <c r="Z1094" s="37"/>
      <c r="AA1094" s="37"/>
      <c r="AB1094" s="37"/>
      <c r="AC1094" s="37"/>
      <c r="AD1094" s="37"/>
      <c r="AE1094" s="37"/>
      <c r="AF1094" s="37"/>
      <c r="AG1094" s="37"/>
    </row>
    <row r="1095" spans="1:33" ht="12.75" x14ac:dyDescent="0.2">
      <c r="A1095" s="37"/>
      <c r="B1095" s="37"/>
      <c r="C1095" s="37"/>
      <c r="D1095" s="37"/>
      <c r="E1095" s="37"/>
      <c r="F1095" s="37"/>
      <c r="G1095" s="37"/>
      <c r="H1095" s="37"/>
      <c r="I1095" s="37"/>
      <c r="J1095" s="37"/>
      <c r="K1095" s="37"/>
      <c r="L1095" s="37"/>
      <c r="M1095" s="37"/>
      <c r="N1095" s="37"/>
      <c r="O1095" s="37"/>
      <c r="P1095" s="37"/>
      <c r="Q1095" s="37"/>
      <c r="R1095" s="37"/>
      <c r="S1095" s="37"/>
      <c r="T1095" s="37"/>
      <c r="U1095" s="37"/>
      <c r="V1095" s="37" t="s">
        <v>19</v>
      </c>
      <c r="W1095" s="37"/>
      <c r="X1095" s="37"/>
      <c r="Y1095" s="37"/>
      <c r="Z1095" s="37"/>
      <c r="AA1095" s="37"/>
      <c r="AB1095" s="37"/>
      <c r="AC1095" s="37"/>
      <c r="AD1095" s="37"/>
      <c r="AE1095" s="37"/>
      <c r="AF1095" s="37"/>
      <c r="AG1095" s="37"/>
    </row>
    <row r="1096" spans="1:33" ht="12.75" x14ac:dyDescent="0.2">
      <c r="A1096" s="37"/>
      <c r="B1096" s="37"/>
      <c r="C1096" s="37"/>
      <c r="D1096" s="37"/>
      <c r="E1096" s="37"/>
      <c r="F1096" s="37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  <c r="Q1096" s="37"/>
      <c r="R1096" s="37"/>
      <c r="S1096" s="37"/>
      <c r="T1096" s="37"/>
      <c r="U1096" s="37"/>
      <c r="V1096" s="37" t="s">
        <v>20</v>
      </c>
      <c r="W1096" s="37"/>
      <c r="X1096" s="37"/>
      <c r="Y1096" s="37"/>
      <c r="Z1096" s="37"/>
      <c r="AA1096" s="37"/>
      <c r="AB1096" s="37"/>
      <c r="AC1096" s="37"/>
      <c r="AD1096" s="37"/>
      <c r="AE1096" s="37"/>
      <c r="AF1096" s="37"/>
      <c r="AG1096" s="37"/>
    </row>
    <row r="1097" spans="1:33" ht="12.75" x14ac:dyDescent="0.2">
      <c r="A1097" s="37"/>
      <c r="B1097" s="37"/>
      <c r="C1097" s="37"/>
      <c r="D1097" s="37"/>
      <c r="E1097" s="37"/>
      <c r="F1097" s="37"/>
      <c r="G1097" s="37"/>
      <c r="H1097" s="37"/>
      <c r="I1097" s="37"/>
      <c r="J1097" s="37"/>
      <c r="K1097" s="37"/>
      <c r="L1097" s="37"/>
      <c r="M1097" s="37"/>
      <c r="N1097" s="37"/>
      <c r="O1097" s="37"/>
      <c r="P1097" s="37"/>
      <c r="Q1097" s="37"/>
      <c r="R1097" s="37"/>
      <c r="S1097" s="37"/>
      <c r="T1097" s="37"/>
      <c r="U1097" s="37"/>
      <c r="V1097" s="37" t="s">
        <v>21</v>
      </c>
      <c r="W1097" s="37"/>
      <c r="X1097" s="37"/>
      <c r="Y1097" s="37"/>
      <c r="Z1097" s="37"/>
      <c r="AA1097" s="37"/>
      <c r="AB1097" s="37"/>
      <c r="AC1097" s="37"/>
      <c r="AD1097" s="37"/>
      <c r="AE1097" s="37"/>
      <c r="AF1097" s="37"/>
      <c r="AG1097" s="37"/>
    </row>
    <row r="1098" spans="1:33" ht="12.75" x14ac:dyDescent="0.2">
      <c r="A1098" s="37"/>
      <c r="B1098" s="37"/>
      <c r="C1098" s="37"/>
      <c r="D1098" s="37"/>
      <c r="E1098" s="37"/>
      <c r="F1098" s="37"/>
      <c r="G1098" s="37"/>
      <c r="H1098" s="37"/>
      <c r="I1098" s="37"/>
      <c r="J1098" s="37"/>
      <c r="K1098" s="37"/>
      <c r="L1098" s="37"/>
      <c r="M1098" s="37"/>
      <c r="N1098" s="37"/>
      <c r="O1098" s="37"/>
      <c r="P1098" s="37"/>
      <c r="Q1098" s="37"/>
      <c r="R1098" s="37"/>
      <c r="S1098" s="37"/>
      <c r="T1098" s="37"/>
      <c r="U1098" s="37"/>
      <c r="V1098" s="37" t="s">
        <v>22</v>
      </c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</row>
    <row r="1099" spans="1:33" ht="12.75" x14ac:dyDescent="0.2">
      <c r="A1099" s="37"/>
      <c r="B1099" s="37"/>
      <c r="C1099" s="37"/>
      <c r="D1099" s="37"/>
      <c r="E1099" s="37"/>
      <c r="F1099" s="37"/>
      <c r="G1099" s="37"/>
      <c r="H1099" s="37"/>
      <c r="I1099" s="37"/>
      <c r="J1099" s="37"/>
      <c r="K1099" s="37"/>
      <c r="L1099" s="37"/>
      <c r="M1099" s="37"/>
      <c r="N1099" s="37"/>
      <c r="O1099" s="37"/>
      <c r="P1099" s="37"/>
      <c r="Q1099" s="37"/>
      <c r="R1099" s="37"/>
      <c r="S1099" s="37"/>
      <c r="T1099" s="37"/>
      <c r="U1099" s="37"/>
      <c r="V1099" s="37" t="s">
        <v>23</v>
      </c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</row>
    <row r="1100" spans="1:33" ht="12.75" x14ac:dyDescent="0.2">
      <c r="A1100" s="37"/>
      <c r="B1100" s="37"/>
      <c r="C1100" s="37"/>
      <c r="D1100" s="37"/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  <c r="Q1100" s="37"/>
      <c r="R1100" s="37"/>
      <c r="S1100" s="37"/>
      <c r="T1100" s="37"/>
      <c r="U1100" s="37"/>
      <c r="V1100" s="37" t="s">
        <v>24</v>
      </c>
      <c r="W1100" s="37"/>
      <c r="X1100" s="37"/>
      <c r="Y1100" s="37"/>
      <c r="Z1100" s="37"/>
      <c r="AA1100" s="37"/>
      <c r="AB1100" s="37"/>
      <c r="AC1100" s="37"/>
      <c r="AD1100" s="37"/>
      <c r="AE1100" s="37"/>
      <c r="AF1100" s="37"/>
      <c r="AG1100" s="37"/>
    </row>
    <row r="1101" spans="1:33" ht="12.75" x14ac:dyDescent="0.2">
      <c r="A1101" s="37"/>
      <c r="B1101" s="37"/>
      <c r="C1101" s="37"/>
      <c r="D1101" s="37"/>
      <c r="E1101" s="37"/>
      <c r="F1101" s="37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  <c r="V1101" s="37" t="s">
        <v>26</v>
      </c>
      <c r="W1101" s="37"/>
      <c r="X1101" s="37"/>
      <c r="Y1101" s="37"/>
      <c r="Z1101" s="37"/>
      <c r="AA1101" s="37"/>
      <c r="AB1101" s="37"/>
      <c r="AC1101" s="37"/>
      <c r="AD1101" s="37"/>
      <c r="AE1101" s="37"/>
      <c r="AF1101" s="37"/>
      <c r="AG1101" s="37"/>
    </row>
    <row r="1102" spans="1:33" ht="12.75" x14ac:dyDescent="0.2">
      <c r="A1102" s="37"/>
      <c r="B1102" s="37"/>
      <c r="C1102" s="37"/>
      <c r="D1102" s="37"/>
      <c r="E1102" s="37"/>
      <c r="F1102" s="37"/>
      <c r="G1102" s="37"/>
      <c r="H1102" s="37"/>
      <c r="I1102" s="37"/>
      <c r="J1102" s="37"/>
      <c r="K1102" s="37"/>
      <c r="L1102" s="37"/>
      <c r="M1102" s="37"/>
      <c r="N1102" s="37"/>
      <c r="O1102" s="37"/>
      <c r="P1102" s="37"/>
      <c r="Q1102" s="37"/>
      <c r="R1102" s="37"/>
      <c r="S1102" s="37"/>
      <c r="T1102" s="37"/>
      <c r="U1102" s="37"/>
      <c r="V1102" s="37" t="s">
        <v>28</v>
      </c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</row>
    <row r="1103" spans="1:33" ht="12.75" x14ac:dyDescent="0.2">
      <c r="A1103" s="37"/>
      <c r="B1103" s="37"/>
      <c r="C1103" s="37"/>
      <c r="D1103" s="37"/>
      <c r="E1103" s="37"/>
      <c r="F1103" s="37"/>
      <c r="G1103" s="37"/>
      <c r="H1103" s="37"/>
      <c r="I1103" s="37"/>
      <c r="J1103" s="37"/>
      <c r="K1103" s="37"/>
      <c r="L1103" s="37"/>
      <c r="M1103" s="37"/>
      <c r="N1103" s="37"/>
      <c r="O1103" s="37"/>
      <c r="P1103" s="37"/>
      <c r="Q1103" s="37"/>
      <c r="R1103" s="37"/>
      <c r="S1103" s="37"/>
      <c r="T1103" s="37"/>
      <c r="U1103" s="37"/>
      <c r="V1103" s="37" t="s">
        <v>30</v>
      </c>
      <c r="W1103" s="37"/>
      <c r="X1103" s="37"/>
      <c r="Y1103" s="37"/>
      <c r="Z1103" s="37"/>
      <c r="AA1103" s="37"/>
      <c r="AB1103" s="37"/>
      <c r="AC1103" s="37"/>
      <c r="AD1103" s="37"/>
      <c r="AE1103" s="37"/>
      <c r="AF1103" s="37"/>
      <c r="AG1103" s="37"/>
    </row>
    <row r="1104" spans="1:33" ht="12.75" x14ac:dyDescent="0.2">
      <c r="A1104" s="37"/>
      <c r="B1104" s="37"/>
      <c r="C1104" s="37"/>
      <c r="D1104" s="37"/>
      <c r="E1104" s="37"/>
      <c r="F1104" s="37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  <c r="Q1104" s="37"/>
      <c r="R1104" s="37"/>
      <c r="S1104" s="37"/>
      <c r="T1104" s="37"/>
      <c r="U1104" s="37"/>
      <c r="V1104" s="37" t="s">
        <v>31</v>
      </c>
      <c r="W1104" s="37"/>
      <c r="X1104" s="37"/>
      <c r="Y1104" s="37"/>
      <c r="Z1104" s="37"/>
      <c r="AA1104" s="37"/>
      <c r="AB1104" s="37"/>
      <c r="AC1104" s="37"/>
      <c r="AD1104" s="37"/>
      <c r="AE1104" s="37"/>
      <c r="AF1104" s="37"/>
      <c r="AG1104" s="37"/>
    </row>
    <row r="1105" spans="1:33" ht="12.75" x14ac:dyDescent="0.2">
      <c r="A1105" s="37"/>
      <c r="B1105" s="37"/>
      <c r="C1105" s="37"/>
      <c r="D1105" s="37"/>
      <c r="E1105" s="37"/>
      <c r="F1105" s="37"/>
      <c r="G1105" s="37"/>
      <c r="H1105" s="37"/>
      <c r="I1105" s="37"/>
      <c r="J1105" s="37"/>
      <c r="K1105" s="37"/>
      <c r="L1105" s="37"/>
      <c r="M1105" s="37"/>
      <c r="N1105" s="37"/>
      <c r="O1105" s="37"/>
      <c r="P1105" s="37"/>
      <c r="Q1105" s="37"/>
      <c r="R1105" s="37"/>
      <c r="S1105" s="37"/>
      <c r="T1105" s="37"/>
      <c r="U1105" s="37"/>
      <c r="V1105" s="37" t="s">
        <v>32</v>
      </c>
      <c r="W1105" s="37"/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</row>
    <row r="1106" spans="1:33" ht="12.75" x14ac:dyDescent="0.2">
      <c r="A1106" s="37"/>
      <c r="B1106" s="37"/>
      <c r="C1106" s="37"/>
      <c r="D1106" s="37"/>
      <c r="E1106" s="37"/>
      <c r="F1106" s="37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  <c r="Q1106" s="37"/>
      <c r="R1106" s="37"/>
      <c r="S1106" s="37"/>
      <c r="T1106" s="37"/>
      <c r="U1106" s="37"/>
      <c r="V1106" s="37" t="s">
        <v>33</v>
      </c>
      <c r="W1106" s="37"/>
      <c r="X1106" s="37"/>
      <c r="Y1106" s="37"/>
      <c r="Z1106" s="37"/>
      <c r="AA1106" s="37"/>
      <c r="AB1106" s="37"/>
      <c r="AC1106" s="37"/>
      <c r="AD1106" s="37"/>
      <c r="AE1106" s="37"/>
      <c r="AF1106" s="37"/>
      <c r="AG1106" s="37"/>
    </row>
    <row r="1107" spans="1:33" ht="12.75" x14ac:dyDescent="0.2">
      <c r="A1107" s="37"/>
      <c r="B1107" s="37"/>
      <c r="C1107" s="37"/>
      <c r="D1107" s="37"/>
      <c r="E1107" s="37"/>
      <c r="F1107" s="3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  <c r="Q1107" s="37"/>
      <c r="R1107" s="37"/>
      <c r="S1107" s="37"/>
      <c r="T1107" s="37"/>
      <c r="U1107" s="37"/>
      <c r="V1107" s="37" t="s">
        <v>34</v>
      </c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</row>
    <row r="1108" spans="1:33" ht="12.75" x14ac:dyDescent="0.2">
      <c r="A1108" s="37"/>
      <c r="B1108" s="37"/>
      <c r="C1108" s="37"/>
      <c r="D1108" s="37"/>
      <c r="E1108" s="37"/>
      <c r="F1108" s="3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F1108" s="37"/>
      <c r="AG1108" s="37"/>
    </row>
    <row r="1109" spans="1:33" ht="12.75" x14ac:dyDescent="0.2">
      <c r="A1109" s="37"/>
      <c r="B1109" s="37"/>
      <c r="C1109" s="37"/>
      <c r="D1109" s="37"/>
      <c r="E1109" s="37"/>
      <c r="F1109" s="37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  <c r="Q1109" s="37"/>
      <c r="R1109" s="37"/>
      <c r="S1109" s="37"/>
      <c r="T1109" s="37"/>
      <c r="U1109" s="37">
        <v>48</v>
      </c>
      <c r="V1109" s="37" t="s">
        <v>7</v>
      </c>
      <c r="W1109" s="37"/>
      <c r="X1109" s="37"/>
      <c r="Y1109" s="37"/>
      <c r="Z1109" s="37"/>
      <c r="AA1109" s="37"/>
      <c r="AB1109" s="37"/>
      <c r="AC1109" s="37"/>
      <c r="AD1109" s="37"/>
      <c r="AE1109" s="37"/>
      <c r="AF1109" s="37"/>
      <c r="AG1109" s="37"/>
    </row>
    <row r="1110" spans="1:33" ht="12.75" x14ac:dyDescent="0.2">
      <c r="A1110" s="37"/>
      <c r="B1110" s="37"/>
      <c r="C1110" s="37"/>
      <c r="D1110" s="37"/>
      <c r="E1110" s="37"/>
      <c r="F1110" s="3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  <c r="Q1110" s="37"/>
      <c r="R1110" s="37"/>
      <c r="S1110" s="37"/>
      <c r="T1110" s="37"/>
      <c r="U1110" s="37"/>
      <c r="V1110" s="37" t="s">
        <v>9</v>
      </c>
      <c r="W1110" s="37"/>
      <c r="X1110" s="37"/>
      <c r="Y1110" s="37"/>
      <c r="Z1110" s="37"/>
      <c r="AA1110" s="37"/>
      <c r="AB1110" s="37"/>
      <c r="AC1110" s="37"/>
      <c r="AD1110" s="37"/>
      <c r="AE1110" s="37"/>
      <c r="AF1110" s="37"/>
      <c r="AG1110" s="37"/>
    </row>
    <row r="1111" spans="1:33" ht="12.75" x14ac:dyDescent="0.2">
      <c r="A1111" s="37"/>
      <c r="B1111" s="37"/>
      <c r="C1111" s="37"/>
      <c r="D1111" s="37"/>
      <c r="E1111" s="37"/>
      <c r="F1111" s="37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  <c r="Q1111" s="37"/>
      <c r="R1111" s="37"/>
      <c r="S1111" s="37"/>
      <c r="T1111" s="37"/>
      <c r="U1111" s="37"/>
      <c r="V1111" s="37" t="s">
        <v>11</v>
      </c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</row>
    <row r="1112" spans="1:33" ht="12.75" x14ac:dyDescent="0.2">
      <c r="A1112" s="37"/>
      <c r="B1112" s="37"/>
      <c r="C1112" s="37"/>
      <c r="D1112" s="37"/>
      <c r="E1112" s="37"/>
      <c r="F1112" s="37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  <c r="V1112" s="37" t="s">
        <v>13</v>
      </c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</row>
    <row r="1113" spans="1:33" ht="12.75" x14ac:dyDescent="0.2">
      <c r="A1113" s="37"/>
      <c r="B1113" s="37"/>
      <c r="C1113" s="37"/>
      <c r="D1113" s="37"/>
      <c r="E1113" s="37"/>
      <c r="F1113" s="37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  <c r="Q1113" s="37"/>
      <c r="R1113" s="37"/>
      <c r="S1113" s="37"/>
      <c r="T1113" s="37"/>
      <c r="U1113" s="37"/>
      <c r="V1113" s="37" t="s">
        <v>15</v>
      </c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</row>
    <row r="1114" spans="1:33" ht="12.75" x14ac:dyDescent="0.2">
      <c r="A1114" s="37"/>
      <c r="B1114" s="37"/>
      <c r="C1114" s="37"/>
      <c r="D1114" s="37"/>
      <c r="E1114" s="37"/>
      <c r="F1114" s="37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  <c r="Q1114" s="37"/>
      <c r="R1114" s="37"/>
      <c r="S1114" s="37"/>
      <c r="T1114" s="37"/>
      <c r="U1114" s="37"/>
      <c r="V1114" s="37" t="s">
        <v>16</v>
      </c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</row>
    <row r="1115" spans="1:33" ht="12.75" x14ac:dyDescent="0.2">
      <c r="A1115" s="37"/>
      <c r="B1115" s="37"/>
      <c r="C1115" s="37"/>
      <c r="D1115" s="37"/>
      <c r="E1115" s="37"/>
      <c r="F1115" s="37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  <c r="Q1115" s="37"/>
      <c r="R1115" s="37"/>
      <c r="S1115" s="37"/>
      <c r="T1115" s="37"/>
      <c r="U1115" s="37"/>
      <c r="V1115" s="37" t="s">
        <v>17</v>
      </c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</row>
    <row r="1116" spans="1:33" ht="12.75" x14ac:dyDescent="0.2">
      <c r="A1116" s="37"/>
      <c r="B1116" s="37"/>
      <c r="C1116" s="37"/>
      <c r="D1116" s="37"/>
      <c r="E1116" s="37"/>
      <c r="F1116" s="37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  <c r="Q1116" s="37"/>
      <c r="R1116" s="37"/>
      <c r="S1116" s="37"/>
      <c r="T1116" s="37"/>
      <c r="U1116" s="37"/>
      <c r="V1116" s="37" t="s">
        <v>18</v>
      </c>
      <c r="W1116" s="37"/>
      <c r="X1116" s="37"/>
      <c r="Y1116" s="37"/>
      <c r="Z1116" s="37"/>
      <c r="AA1116" s="37"/>
      <c r="AB1116" s="37"/>
      <c r="AC1116" s="37"/>
      <c r="AD1116" s="37"/>
      <c r="AE1116" s="37"/>
      <c r="AF1116" s="37"/>
      <c r="AG1116" s="37"/>
    </row>
    <row r="1117" spans="1:33" ht="12.75" x14ac:dyDescent="0.2">
      <c r="A1117" s="37"/>
      <c r="B1117" s="37"/>
      <c r="C1117" s="37"/>
      <c r="D1117" s="37"/>
      <c r="E1117" s="37"/>
      <c r="F1117" s="37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  <c r="Q1117" s="37"/>
      <c r="R1117" s="37"/>
      <c r="S1117" s="37"/>
      <c r="T1117" s="37"/>
      <c r="U1117" s="37"/>
      <c r="V1117" s="37" t="s">
        <v>19</v>
      </c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</row>
    <row r="1118" spans="1:33" ht="12.75" x14ac:dyDescent="0.2">
      <c r="A1118" s="37"/>
      <c r="B1118" s="37"/>
      <c r="C1118" s="37"/>
      <c r="D1118" s="37"/>
      <c r="E1118" s="37"/>
      <c r="F1118" s="37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  <c r="V1118" s="37" t="s">
        <v>20</v>
      </c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</row>
    <row r="1119" spans="1:33" ht="12.75" x14ac:dyDescent="0.2">
      <c r="A1119" s="37"/>
      <c r="B1119" s="37"/>
      <c r="C1119" s="37"/>
      <c r="D1119" s="37"/>
      <c r="E1119" s="37"/>
      <c r="F1119" s="37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  <c r="Q1119" s="37"/>
      <c r="R1119" s="37"/>
      <c r="S1119" s="37"/>
      <c r="T1119" s="37"/>
      <c r="U1119" s="37"/>
      <c r="V1119" s="37" t="s">
        <v>21</v>
      </c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</row>
    <row r="1120" spans="1:33" ht="12.75" x14ac:dyDescent="0.2">
      <c r="A1120" s="37"/>
      <c r="B1120" s="37"/>
      <c r="C1120" s="37"/>
      <c r="D1120" s="37"/>
      <c r="E1120" s="37"/>
      <c r="F1120" s="37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  <c r="Q1120" s="37"/>
      <c r="R1120" s="37"/>
      <c r="S1120" s="37"/>
      <c r="T1120" s="37"/>
      <c r="U1120" s="37"/>
      <c r="V1120" s="37" t="s">
        <v>22</v>
      </c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</row>
    <row r="1121" spans="1:33" ht="12.75" x14ac:dyDescent="0.2">
      <c r="A1121" s="37"/>
      <c r="B1121" s="37"/>
      <c r="C1121" s="37"/>
      <c r="D1121" s="37"/>
      <c r="E1121" s="37"/>
      <c r="F1121" s="37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37"/>
      <c r="R1121" s="37"/>
      <c r="S1121" s="37"/>
      <c r="T1121" s="37"/>
      <c r="U1121" s="37"/>
      <c r="V1121" s="37" t="s">
        <v>23</v>
      </c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</row>
    <row r="1122" spans="1:33" ht="12.75" x14ac:dyDescent="0.2">
      <c r="A1122" s="37"/>
      <c r="B1122" s="37"/>
      <c r="C1122" s="37"/>
      <c r="D1122" s="37"/>
      <c r="E1122" s="37"/>
      <c r="F1122" s="37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  <c r="Q1122" s="37"/>
      <c r="R1122" s="37"/>
      <c r="S1122" s="37"/>
      <c r="T1122" s="37"/>
      <c r="U1122" s="37"/>
      <c r="V1122" s="37" t="s">
        <v>24</v>
      </c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</row>
    <row r="1123" spans="1:33" ht="12.75" x14ac:dyDescent="0.2">
      <c r="A1123" s="37"/>
      <c r="B1123" s="37"/>
      <c r="C1123" s="37"/>
      <c r="D1123" s="37"/>
      <c r="E1123" s="37"/>
      <c r="F1123" s="37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  <c r="Q1123" s="37"/>
      <c r="R1123" s="37"/>
      <c r="S1123" s="37"/>
      <c r="T1123" s="37"/>
      <c r="U1123" s="37"/>
      <c r="V1123" s="37" t="s">
        <v>26</v>
      </c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</row>
    <row r="1124" spans="1:33" ht="12.75" x14ac:dyDescent="0.2">
      <c r="A1124" s="37"/>
      <c r="B1124" s="37"/>
      <c r="C1124" s="37"/>
      <c r="D1124" s="37"/>
      <c r="E1124" s="37"/>
      <c r="F1124" s="37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  <c r="Q1124" s="37"/>
      <c r="R1124" s="37"/>
      <c r="S1124" s="37"/>
      <c r="T1124" s="37"/>
      <c r="U1124" s="37"/>
      <c r="V1124" s="37" t="s">
        <v>28</v>
      </c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</row>
    <row r="1125" spans="1:33" ht="12.75" x14ac:dyDescent="0.2">
      <c r="A1125" s="37"/>
      <c r="B1125" s="37"/>
      <c r="C1125" s="37"/>
      <c r="D1125" s="37"/>
      <c r="E1125" s="37"/>
      <c r="F1125" s="37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  <c r="Q1125" s="37"/>
      <c r="R1125" s="37"/>
      <c r="S1125" s="37"/>
      <c r="T1125" s="37"/>
      <c r="U1125" s="37"/>
      <c r="V1125" s="37" t="s">
        <v>30</v>
      </c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</row>
    <row r="1126" spans="1:33" ht="12.75" x14ac:dyDescent="0.2">
      <c r="A1126" s="37"/>
      <c r="B1126" s="37"/>
      <c r="C1126" s="37"/>
      <c r="D1126" s="37"/>
      <c r="E1126" s="37"/>
      <c r="F1126" s="37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  <c r="Q1126" s="37"/>
      <c r="R1126" s="37"/>
      <c r="S1126" s="37"/>
      <c r="T1126" s="37"/>
      <c r="U1126" s="37"/>
      <c r="V1126" s="37" t="s">
        <v>31</v>
      </c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</row>
    <row r="1127" spans="1:33" ht="12.75" x14ac:dyDescent="0.2">
      <c r="A1127" s="37"/>
      <c r="B1127" s="37"/>
      <c r="C1127" s="37"/>
      <c r="D1127" s="37"/>
      <c r="E1127" s="37"/>
      <c r="F1127" s="37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  <c r="Q1127" s="37"/>
      <c r="R1127" s="37"/>
      <c r="S1127" s="37"/>
      <c r="T1127" s="37"/>
      <c r="U1127" s="37"/>
      <c r="V1127" s="37" t="s">
        <v>32</v>
      </c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</row>
    <row r="1128" spans="1:33" ht="12.75" x14ac:dyDescent="0.2">
      <c r="A1128" s="37"/>
      <c r="B1128" s="37"/>
      <c r="C1128" s="37"/>
      <c r="D1128" s="37"/>
      <c r="E1128" s="37"/>
      <c r="F1128" s="37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  <c r="Q1128" s="37"/>
      <c r="R1128" s="37"/>
      <c r="S1128" s="37"/>
      <c r="T1128" s="37"/>
      <c r="U1128" s="37"/>
      <c r="V1128" s="37" t="s">
        <v>33</v>
      </c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</row>
    <row r="1129" spans="1:33" ht="12.75" x14ac:dyDescent="0.2">
      <c r="A1129" s="37"/>
      <c r="B1129" s="37"/>
      <c r="C1129" s="37"/>
      <c r="D1129" s="37"/>
      <c r="E1129" s="37"/>
      <c r="F1129" s="3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  <c r="V1129" s="37" t="s">
        <v>34</v>
      </c>
      <c r="W1129" s="37"/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</row>
    <row r="1130" spans="1:33" ht="12.75" x14ac:dyDescent="0.2">
      <c r="A1130" s="37"/>
      <c r="B1130" s="37"/>
      <c r="C1130" s="37"/>
      <c r="D1130" s="37"/>
      <c r="E1130" s="37"/>
      <c r="F1130" s="37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</row>
    <row r="1131" spans="1:33" ht="12.75" x14ac:dyDescent="0.2">
      <c r="A1131" s="37"/>
      <c r="B1131" s="37"/>
      <c r="C1131" s="37"/>
      <c r="D1131" s="37"/>
      <c r="E1131" s="37"/>
      <c r="F1131" s="37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>
        <v>49</v>
      </c>
      <c r="V1131" s="37" t="s">
        <v>7</v>
      </c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</row>
    <row r="1132" spans="1:33" ht="12.75" x14ac:dyDescent="0.2">
      <c r="A1132" s="37"/>
      <c r="B1132" s="37"/>
      <c r="C1132" s="37"/>
      <c r="D1132" s="37"/>
      <c r="E1132" s="37"/>
      <c r="F1132" s="37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  <c r="Q1132" s="37"/>
      <c r="R1132" s="37"/>
      <c r="S1132" s="37"/>
      <c r="T1132" s="37"/>
      <c r="U1132" s="37"/>
      <c r="V1132" s="37" t="s">
        <v>9</v>
      </c>
      <c r="W1132" s="37"/>
      <c r="X1132" s="37"/>
      <c r="Y1132" s="37"/>
      <c r="Z1132" s="37"/>
      <c r="AA1132" s="37"/>
      <c r="AB1132" s="37"/>
      <c r="AC1132" s="37"/>
      <c r="AD1132" s="37"/>
      <c r="AE1132" s="37"/>
      <c r="AF1132" s="37"/>
      <c r="AG1132" s="37"/>
    </row>
    <row r="1133" spans="1:33" ht="12.75" x14ac:dyDescent="0.2">
      <c r="A1133" s="37"/>
      <c r="B1133" s="37"/>
      <c r="C1133" s="37"/>
      <c r="D1133" s="37"/>
      <c r="E1133" s="37"/>
      <c r="F1133" s="37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  <c r="Q1133" s="37"/>
      <c r="R1133" s="37"/>
      <c r="S1133" s="37"/>
      <c r="T1133" s="37"/>
      <c r="U1133" s="37"/>
      <c r="V1133" s="37" t="s">
        <v>11</v>
      </c>
      <c r="W1133" s="37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</row>
    <row r="1134" spans="1:33" ht="12.75" x14ac:dyDescent="0.2">
      <c r="A1134" s="37"/>
      <c r="B1134" s="37"/>
      <c r="C1134" s="37"/>
      <c r="D1134" s="37"/>
      <c r="E1134" s="37"/>
      <c r="F1134" s="37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  <c r="Q1134" s="37"/>
      <c r="R1134" s="37"/>
      <c r="S1134" s="37"/>
      <c r="T1134" s="37"/>
      <c r="U1134" s="37"/>
      <c r="V1134" s="37" t="s">
        <v>13</v>
      </c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</row>
    <row r="1135" spans="1:33" ht="12.75" x14ac:dyDescent="0.2">
      <c r="A1135" s="37"/>
      <c r="B1135" s="37"/>
      <c r="C1135" s="37"/>
      <c r="D1135" s="37"/>
      <c r="E1135" s="37"/>
      <c r="F1135" s="37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  <c r="Q1135" s="37"/>
      <c r="R1135" s="37"/>
      <c r="S1135" s="37"/>
      <c r="T1135" s="37"/>
      <c r="U1135" s="37"/>
      <c r="V1135" s="37" t="s">
        <v>15</v>
      </c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</row>
    <row r="1136" spans="1:33" ht="12.75" x14ac:dyDescent="0.2">
      <c r="A1136" s="37"/>
      <c r="B1136" s="37"/>
      <c r="C1136" s="37"/>
      <c r="D1136" s="37"/>
      <c r="E1136" s="37"/>
      <c r="F1136" s="37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  <c r="Q1136" s="37"/>
      <c r="R1136" s="37"/>
      <c r="S1136" s="37"/>
      <c r="T1136" s="37"/>
      <c r="U1136" s="37"/>
      <c r="V1136" s="37" t="s">
        <v>16</v>
      </c>
      <c r="W1136" s="37"/>
      <c r="X1136" s="37"/>
      <c r="Y1136" s="37"/>
      <c r="Z1136" s="37"/>
      <c r="AA1136" s="37"/>
      <c r="AB1136" s="37"/>
      <c r="AC1136" s="37"/>
      <c r="AD1136" s="37"/>
      <c r="AE1136" s="37"/>
      <c r="AF1136" s="37"/>
      <c r="AG1136" s="37"/>
    </row>
    <row r="1137" spans="1:33" ht="12.75" x14ac:dyDescent="0.2">
      <c r="A1137" s="37"/>
      <c r="B1137" s="37"/>
      <c r="C1137" s="37"/>
      <c r="D1137" s="37"/>
      <c r="E1137" s="37"/>
      <c r="F1137" s="37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  <c r="Q1137" s="37"/>
      <c r="R1137" s="37"/>
      <c r="S1137" s="37"/>
      <c r="T1137" s="37"/>
      <c r="U1137" s="37"/>
      <c r="V1137" s="37" t="s">
        <v>17</v>
      </c>
      <c r="W1137" s="37"/>
      <c r="X1137" s="37"/>
      <c r="Y1137" s="37"/>
      <c r="Z1137" s="37"/>
      <c r="AA1137" s="37"/>
      <c r="AB1137" s="37"/>
      <c r="AC1137" s="37"/>
      <c r="AD1137" s="37"/>
      <c r="AE1137" s="37"/>
      <c r="AF1137" s="37"/>
      <c r="AG1137" s="37"/>
    </row>
    <row r="1138" spans="1:33" ht="12.75" x14ac:dyDescent="0.2">
      <c r="A1138" s="37"/>
      <c r="B1138" s="37"/>
      <c r="C1138" s="37"/>
      <c r="D1138" s="37"/>
      <c r="E1138" s="37"/>
      <c r="F1138" s="37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  <c r="Q1138" s="37"/>
      <c r="R1138" s="37"/>
      <c r="S1138" s="37"/>
      <c r="T1138" s="37"/>
      <c r="U1138" s="37"/>
      <c r="V1138" s="37" t="s">
        <v>18</v>
      </c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</row>
    <row r="1139" spans="1:33" ht="12.75" x14ac:dyDescent="0.2">
      <c r="A1139" s="37"/>
      <c r="B1139" s="37"/>
      <c r="C1139" s="37"/>
      <c r="D1139" s="37"/>
      <c r="E1139" s="37"/>
      <c r="F1139" s="37"/>
      <c r="G1139" s="37"/>
      <c r="H1139" s="37"/>
      <c r="I1139" s="37"/>
      <c r="J1139" s="37"/>
      <c r="K1139" s="37"/>
      <c r="L1139" s="37"/>
      <c r="M1139" s="37"/>
      <c r="N1139" s="37"/>
      <c r="O1139" s="37"/>
      <c r="P1139" s="37"/>
      <c r="Q1139" s="37"/>
      <c r="R1139" s="37"/>
      <c r="S1139" s="37"/>
      <c r="T1139" s="37"/>
      <c r="U1139" s="37"/>
      <c r="V1139" s="37" t="s">
        <v>19</v>
      </c>
      <c r="W1139" s="37"/>
      <c r="X1139" s="37"/>
      <c r="Y1139" s="37"/>
      <c r="Z1139" s="37"/>
      <c r="AA1139" s="37"/>
      <c r="AB1139" s="37"/>
      <c r="AC1139" s="37"/>
      <c r="AD1139" s="37"/>
      <c r="AE1139" s="37"/>
      <c r="AF1139" s="37"/>
      <c r="AG1139" s="37"/>
    </row>
    <row r="1140" spans="1:33" ht="12.75" x14ac:dyDescent="0.2">
      <c r="A1140" s="37"/>
      <c r="B1140" s="37"/>
      <c r="C1140" s="37"/>
      <c r="D1140" s="37"/>
      <c r="E1140" s="37"/>
      <c r="F1140" s="37"/>
      <c r="G1140" s="37"/>
      <c r="H1140" s="37"/>
      <c r="I1140" s="37"/>
      <c r="J1140" s="37"/>
      <c r="K1140" s="37"/>
      <c r="L1140" s="37"/>
      <c r="M1140" s="37"/>
      <c r="N1140" s="37"/>
      <c r="O1140" s="37"/>
      <c r="P1140" s="37"/>
      <c r="Q1140" s="37"/>
      <c r="R1140" s="37"/>
      <c r="S1140" s="37"/>
      <c r="T1140" s="37"/>
      <c r="U1140" s="37"/>
      <c r="V1140" s="37" t="s">
        <v>20</v>
      </c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</row>
    <row r="1141" spans="1:33" ht="12.75" x14ac:dyDescent="0.2">
      <c r="A1141" s="37"/>
      <c r="B1141" s="37"/>
      <c r="C1141" s="37"/>
      <c r="D1141" s="37"/>
      <c r="E1141" s="37"/>
      <c r="F1141" s="37"/>
      <c r="G1141" s="37"/>
      <c r="H1141" s="37"/>
      <c r="I1141" s="37"/>
      <c r="J1141" s="37"/>
      <c r="K1141" s="37"/>
      <c r="L1141" s="37"/>
      <c r="M1141" s="37"/>
      <c r="N1141" s="37"/>
      <c r="O1141" s="37"/>
      <c r="P1141" s="37"/>
      <c r="Q1141" s="37"/>
      <c r="R1141" s="37"/>
      <c r="S1141" s="37"/>
      <c r="T1141" s="37"/>
      <c r="U1141" s="37"/>
      <c r="V1141" s="37" t="s">
        <v>21</v>
      </c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</row>
    <row r="1142" spans="1:33" ht="12.75" x14ac:dyDescent="0.2">
      <c r="A1142" s="37"/>
      <c r="B1142" s="37"/>
      <c r="C1142" s="37"/>
      <c r="D1142" s="37"/>
      <c r="E1142" s="37"/>
      <c r="F1142" s="37"/>
      <c r="G1142" s="37"/>
      <c r="H1142" s="37"/>
      <c r="I1142" s="37"/>
      <c r="J1142" s="37"/>
      <c r="K1142" s="37"/>
      <c r="L1142" s="37"/>
      <c r="M1142" s="37"/>
      <c r="N1142" s="37"/>
      <c r="O1142" s="37"/>
      <c r="P1142" s="37"/>
      <c r="Q1142" s="37"/>
      <c r="R1142" s="37"/>
      <c r="S1142" s="37"/>
      <c r="T1142" s="37"/>
      <c r="U1142" s="37"/>
      <c r="V1142" s="37" t="s">
        <v>22</v>
      </c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</row>
    <row r="1143" spans="1:33" ht="12.75" x14ac:dyDescent="0.2">
      <c r="A1143" s="37"/>
      <c r="B1143" s="37"/>
      <c r="C1143" s="37"/>
      <c r="D1143" s="37"/>
      <c r="E1143" s="37"/>
      <c r="F1143" s="37"/>
      <c r="G1143" s="37"/>
      <c r="H1143" s="37"/>
      <c r="I1143" s="37"/>
      <c r="J1143" s="37"/>
      <c r="K1143" s="37"/>
      <c r="L1143" s="37"/>
      <c r="M1143" s="37"/>
      <c r="N1143" s="37"/>
      <c r="O1143" s="37"/>
      <c r="P1143" s="37"/>
      <c r="Q1143" s="37"/>
      <c r="R1143" s="37"/>
      <c r="S1143" s="37"/>
      <c r="T1143" s="37"/>
      <c r="U1143" s="37"/>
      <c r="V1143" s="37" t="s">
        <v>23</v>
      </c>
      <c r="W1143" s="37"/>
      <c r="X1143" s="37"/>
      <c r="Y1143" s="37"/>
      <c r="Z1143" s="37"/>
      <c r="AA1143" s="37"/>
      <c r="AB1143" s="37"/>
      <c r="AC1143" s="37"/>
      <c r="AD1143" s="37"/>
      <c r="AE1143" s="37"/>
      <c r="AF1143" s="37"/>
      <c r="AG1143" s="37"/>
    </row>
    <row r="1144" spans="1:33" ht="12.75" x14ac:dyDescent="0.2">
      <c r="A1144" s="37"/>
      <c r="B1144" s="37"/>
      <c r="C1144" s="37"/>
      <c r="D1144" s="37"/>
      <c r="E1144" s="37"/>
      <c r="F1144" s="37"/>
      <c r="G1144" s="37"/>
      <c r="H1144" s="37"/>
      <c r="I1144" s="37"/>
      <c r="J1144" s="37"/>
      <c r="K1144" s="37"/>
      <c r="L1144" s="37"/>
      <c r="M1144" s="37"/>
      <c r="N1144" s="37"/>
      <c r="O1144" s="37"/>
      <c r="P1144" s="37"/>
      <c r="Q1144" s="37"/>
      <c r="R1144" s="37"/>
      <c r="S1144" s="37"/>
      <c r="T1144" s="37"/>
      <c r="U1144" s="37"/>
      <c r="V1144" s="37" t="s">
        <v>24</v>
      </c>
      <c r="W1144" s="37"/>
      <c r="X1144" s="37"/>
      <c r="Y1144" s="37"/>
      <c r="Z1144" s="37"/>
      <c r="AA1144" s="37"/>
      <c r="AB1144" s="37"/>
      <c r="AC1144" s="37"/>
      <c r="AD1144" s="37"/>
      <c r="AE1144" s="37"/>
      <c r="AF1144" s="37"/>
      <c r="AG1144" s="37"/>
    </row>
    <row r="1145" spans="1:33" ht="12.75" x14ac:dyDescent="0.2">
      <c r="A1145" s="37"/>
      <c r="B1145" s="37"/>
      <c r="C1145" s="37"/>
      <c r="D1145" s="37"/>
      <c r="E1145" s="37"/>
      <c r="F1145" s="37"/>
      <c r="G1145" s="37"/>
      <c r="H1145" s="37"/>
      <c r="I1145" s="37"/>
      <c r="J1145" s="37"/>
      <c r="K1145" s="37"/>
      <c r="L1145" s="37"/>
      <c r="M1145" s="37"/>
      <c r="N1145" s="37"/>
      <c r="O1145" s="37"/>
      <c r="P1145" s="37"/>
      <c r="Q1145" s="37"/>
      <c r="R1145" s="37"/>
      <c r="S1145" s="37"/>
      <c r="T1145" s="37"/>
      <c r="U1145" s="37"/>
      <c r="V1145" s="37" t="s">
        <v>26</v>
      </c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</row>
    <row r="1146" spans="1:33" ht="12.75" x14ac:dyDescent="0.2">
      <c r="A1146" s="37"/>
      <c r="B1146" s="37"/>
      <c r="C1146" s="37"/>
      <c r="D1146" s="37"/>
      <c r="E1146" s="37"/>
      <c r="F1146" s="37"/>
      <c r="G1146" s="37"/>
      <c r="H1146" s="37"/>
      <c r="I1146" s="37"/>
      <c r="J1146" s="37"/>
      <c r="K1146" s="37"/>
      <c r="L1146" s="37"/>
      <c r="M1146" s="37"/>
      <c r="N1146" s="37"/>
      <c r="O1146" s="37"/>
      <c r="P1146" s="37"/>
      <c r="Q1146" s="37"/>
      <c r="R1146" s="37"/>
      <c r="S1146" s="37"/>
      <c r="T1146" s="37"/>
      <c r="U1146" s="37"/>
      <c r="V1146" s="37" t="s">
        <v>28</v>
      </c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</row>
    <row r="1147" spans="1:33" ht="12.75" x14ac:dyDescent="0.2">
      <c r="A1147" s="37"/>
      <c r="B1147" s="37"/>
      <c r="C1147" s="37"/>
      <c r="D1147" s="37"/>
      <c r="E1147" s="37"/>
      <c r="F1147" s="37"/>
      <c r="G1147" s="37"/>
      <c r="H1147" s="37"/>
      <c r="I1147" s="37"/>
      <c r="J1147" s="37"/>
      <c r="K1147" s="37"/>
      <c r="L1147" s="37"/>
      <c r="M1147" s="37"/>
      <c r="N1147" s="37"/>
      <c r="O1147" s="37"/>
      <c r="P1147" s="37"/>
      <c r="Q1147" s="37"/>
      <c r="R1147" s="37"/>
      <c r="S1147" s="37"/>
      <c r="T1147" s="37"/>
      <c r="U1147" s="37"/>
      <c r="V1147" s="37" t="s">
        <v>30</v>
      </c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</row>
    <row r="1148" spans="1:33" ht="12.75" x14ac:dyDescent="0.2">
      <c r="A1148" s="37"/>
      <c r="B1148" s="37"/>
      <c r="C1148" s="37"/>
      <c r="D1148" s="37"/>
      <c r="E1148" s="37"/>
      <c r="F1148" s="37"/>
      <c r="G1148" s="37"/>
      <c r="H1148" s="37"/>
      <c r="I1148" s="37"/>
      <c r="J1148" s="37"/>
      <c r="K1148" s="37"/>
      <c r="L1148" s="37"/>
      <c r="M1148" s="37"/>
      <c r="N1148" s="37"/>
      <c r="O1148" s="37"/>
      <c r="P1148" s="37"/>
      <c r="Q1148" s="37"/>
      <c r="R1148" s="37"/>
      <c r="S1148" s="37"/>
      <c r="T1148" s="37"/>
      <c r="U1148" s="37"/>
      <c r="V1148" s="37" t="s">
        <v>31</v>
      </c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</row>
    <row r="1149" spans="1:33" ht="12.75" x14ac:dyDescent="0.2">
      <c r="A1149" s="37"/>
      <c r="B1149" s="37"/>
      <c r="C1149" s="37"/>
      <c r="D1149" s="37"/>
      <c r="E1149" s="37"/>
      <c r="F1149" s="37"/>
      <c r="G1149" s="37"/>
      <c r="H1149" s="37"/>
      <c r="I1149" s="37"/>
      <c r="J1149" s="37"/>
      <c r="K1149" s="37"/>
      <c r="L1149" s="37"/>
      <c r="M1149" s="37"/>
      <c r="N1149" s="37"/>
      <c r="O1149" s="37"/>
      <c r="P1149" s="37"/>
      <c r="Q1149" s="37"/>
      <c r="R1149" s="37"/>
      <c r="S1149" s="37"/>
      <c r="T1149" s="37"/>
      <c r="U1149" s="37"/>
      <c r="V1149" s="37" t="s">
        <v>32</v>
      </c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</row>
    <row r="1150" spans="1:33" ht="12.75" x14ac:dyDescent="0.2">
      <c r="A1150" s="37"/>
      <c r="B1150" s="37"/>
      <c r="C1150" s="37"/>
      <c r="D1150" s="37"/>
      <c r="E1150" s="37"/>
      <c r="F1150" s="37"/>
      <c r="G1150" s="37"/>
      <c r="H1150" s="37"/>
      <c r="I1150" s="37"/>
      <c r="J1150" s="37"/>
      <c r="K1150" s="37"/>
      <c r="L1150" s="37"/>
      <c r="M1150" s="37"/>
      <c r="N1150" s="37"/>
      <c r="O1150" s="37"/>
      <c r="P1150" s="37"/>
      <c r="Q1150" s="37"/>
      <c r="R1150" s="37"/>
      <c r="S1150" s="37"/>
      <c r="T1150" s="37"/>
      <c r="U1150" s="37"/>
      <c r="V1150" s="37" t="s">
        <v>33</v>
      </c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</row>
    <row r="1151" spans="1:33" ht="12.75" x14ac:dyDescent="0.2">
      <c r="A1151" s="37"/>
      <c r="B1151" s="37"/>
      <c r="C1151" s="37"/>
      <c r="D1151" s="37"/>
      <c r="E1151" s="37"/>
      <c r="F1151" s="37"/>
      <c r="G1151" s="37"/>
      <c r="H1151" s="37"/>
      <c r="I1151" s="37"/>
      <c r="J1151" s="37"/>
      <c r="K1151" s="37"/>
      <c r="L1151" s="37"/>
      <c r="M1151" s="37"/>
      <c r="N1151" s="37"/>
      <c r="O1151" s="37"/>
      <c r="P1151" s="37"/>
      <c r="Q1151" s="37"/>
      <c r="R1151" s="37"/>
      <c r="S1151" s="37"/>
      <c r="T1151" s="37"/>
      <c r="U1151" s="37"/>
      <c r="V1151" s="37" t="s">
        <v>34</v>
      </c>
      <c r="W1151" s="37"/>
      <c r="X1151" s="37"/>
      <c r="Y1151" s="37"/>
      <c r="Z1151" s="37"/>
      <c r="AA1151" s="37"/>
      <c r="AB1151" s="37"/>
      <c r="AC1151" s="37"/>
      <c r="AD1151" s="37"/>
      <c r="AE1151" s="37"/>
      <c r="AF1151" s="37"/>
      <c r="AG1151" s="37"/>
    </row>
    <row r="1152" spans="1:33" ht="12.75" x14ac:dyDescent="0.2">
      <c r="A1152" s="37"/>
      <c r="B1152" s="37"/>
      <c r="C1152" s="37"/>
      <c r="D1152" s="37"/>
      <c r="E1152" s="37"/>
      <c r="F1152" s="37"/>
      <c r="G1152" s="37"/>
      <c r="H1152" s="37"/>
      <c r="I1152" s="37"/>
      <c r="J1152" s="37"/>
      <c r="K1152" s="37"/>
      <c r="L1152" s="37"/>
      <c r="M1152" s="37"/>
      <c r="N1152" s="37"/>
      <c r="O1152" s="37"/>
      <c r="P1152" s="37"/>
      <c r="Q1152" s="37"/>
      <c r="R1152" s="37"/>
      <c r="S1152" s="3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F1152" s="37"/>
      <c r="AG1152" s="37"/>
    </row>
    <row r="1153" spans="1:33" ht="12.75" x14ac:dyDescent="0.2">
      <c r="A1153" s="37"/>
      <c r="B1153" s="37"/>
      <c r="C1153" s="37"/>
      <c r="D1153" s="37"/>
      <c r="E1153" s="37"/>
      <c r="F1153" s="37"/>
      <c r="G1153" s="37"/>
      <c r="H1153" s="37"/>
      <c r="I1153" s="37"/>
      <c r="J1153" s="37"/>
      <c r="K1153" s="37"/>
      <c r="L1153" s="37"/>
      <c r="M1153" s="37"/>
      <c r="N1153" s="37"/>
      <c r="O1153" s="37"/>
      <c r="P1153" s="37"/>
      <c r="Q1153" s="37"/>
      <c r="R1153" s="37"/>
      <c r="S1153" s="37"/>
      <c r="T1153" s="37"/>
      <c r="U1153" s="37">
        <v>50</v>
      </c>
      <c r="V1153" s="37" t="s">
        <v>7</v>
      </c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</row>
    <row r="1154" spans="1:33" ht="12.75" x14ac:dyDescent="0.2">
      <c r="A1154" s="37"/>
      <c r="B1154" s="37"/>
      <c r="C1154" s="37"/>
      <c r="D1154" s="37"/>
      <c r="E1154" s="37"/>
      <c r="F1154" s="37"/>
      <c r="G1154" s="37"/>
      <c r="H1154" s="37"/>
      <c r="I1154" s="37"/>
      <c r="J1154" s="37"/>
      <c r="K1154" s="37"/>
      <c r="L1154" s="37"/>
      <c r="M1154" s="37"/>
      <c r="N1154" s="37"/>
      <c r="O1154" s="37"/>
      <c r="P1154" s="37"/>
      <c r="Q1154" s="37"/>
      <c r="R1154" s="37"/>
      <c r="S1154" s="37"/>
      <c r="T1154" s="37"/>
      <c r="U1154" s="37"/>
      <c r="V1154" s="37" t="s">
        <v>9</v>
      </c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</row>
    <row r="1155" spans="1:33" ht="12.75" x14ac:dyDescent="0.2">
      <c r="A1155" s="37"/>
      <c r="B1155" s="37"/>
      <c r="C1155" s="37"/>
      <c r="D1155" s="37"/>
      <c r="E1155" s="37"/>
      <c r="F1155" s="37"/>
      <c r="G1155" s="37"/>
      <c r="H1155" s="37"/>
      <c r="I1155" s="37"/>
      <c r="J1155" s="37"/>
      <c r="K1155" s="37"/>
      <c r="L1155" s="37"/>
      <c r="M1155" s="37"/>
      <c r="N1155" s="37"/>
      <c r="O1155" s="37"/>
      <c r="P1155" s="37"/>
      <c r="Q1155" s="37"/>
      <c r="R1155" s="37"/>
      <c r="S1155" s="37"/>
      <c r="T1155" s="37"/>
      <c r="U1155" s="37"/>
      <c r="V1155" s="37" t="s">
        <v>11</v>
      </c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</row>
    <row r="1156" spans="1:33" ht="12.75" x14ac:dyDescent="0.2">
      <c r="A1156" s="37"/>
      <c r="B1156" s="37"/>
      <c r="C1156" s="37"/>
      <c r="D1156" s="37"/>
      <c r="E1156" s="37"/>
      <c r="F1156" s="37"/>
      <c r="G1156" s="37"/>
      <c r="H1156" s="37"/>
      <c r="I1156" s="37"/>
      <c r="J1156" s="37"/>
      <c r="K1156" s="37"/>
      <c r="L1156" s="37"/>
      <c r="M1156" s="37"/>
      <c r="N1156" s="37"/>
      <c r="O1156" s="37"/>
      <c r="P1156" s="37"/>
      <c r="Q1156" s="37"/>
      <c r="R1156" s="37"/>
      <c r="S1156" s="37"/>
      <c r="T1156" s="37"/>
      <c r="U1156" s="37"/>
      <c r="V1156" s="37" t="s">
        <v>13</v>
      </c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</row>
    <row r="1157" spans="1:33" ht="12.75" x14ac:dyDescent="0.2">
      <c r="A1157" s="37"/>
      <c r="B1157" s="37"/>
      <c r="C1157" s="37"/>
      <c r="D1157" s="37"/>
      <c r="E1157" s="37"/>
      <c r="F1157" s="37"/>
      <c r="G1157" s="37"/>
      <c r="H1157" s="37"/>
      <c r="I1157" s="37"/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  <c r="V1157" s="37" t="s">
        <v>15</v>
      </c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</row>
    <row r="1158" spans="1:33" ht="12.75" x14ac:dyDescent="0.2">
      <c r="A1158" s="37"/>
      <c r="B1158" s="37"/>
      <c r="C1158" s="37"/>
      <c r="D1158" s="37"/>
      <c r="E1158" s="37"/>
      <c r="F1158" s="37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  <c r="Q1158" s="37"/>
      <c r="R1158" s="37"/>
      <c r="S1158" s="37"/>
      <c r="T1158" s="37"/>
      <c r="U1158" s="37"/>
      <c r="V1158" s="37" t="s">
        <v>16</v>
      </c>
      <c r="W1158" s="37"/>
      <c r="X1158" s="37"/>
      <c r="Y1158" s="37"/>
      <c r="Z1158" s="37"/>
      <c r="AA1158" s="37"/>
      <c r="AB1158" s="37"/>
      <c r="AC1158" s="37"/>
      <c r="AD1158" s="37"/>
      <c r="AE1158" s="37"/>
      <c r="AF1158" s="37"/>
      <c r="AG1158" s="37"/>
    </row>
    <row r="1159" spans="1:33" ht="12.75" x14ac:dyDescent="0.2">
      <c r="A1159" s="37"/>
      <c r="B1159" s="37"/>
      <c r="C1159" s="37"/>
      <c r="D1159" s="37"/>
      <c r="E1159" s="37"/>
      <c r="F1159" s="37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  <c r="Q1159" s="37"/>
      <c r="R1159" s="37"/>
      <c r="S1159" s="37"/>
      <c r="T1159" s="37"/>
      <c r="U1159" s="37"/>
      <c r="V1159" s="37" t="s">
        <v>17</v>
      </c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</row>
    <row r="1160" spans="1:33" ht="12.75" x14ac:dyDescent="0.2">
      <c r="A1160" s="37"/>
      <c r="B1160" s="37"/>
      <c r="C1160" s="37"/>
      <c r="D1160" s="37"/>
      <c r="E1160" s="37"/>
      <c r="F1160" s="37"/>
      <c r="G1160" s="37"/>
      <c r="H1160" s="37"/>
      <c r="I1160" s="37"/>
      <c r="J1160" s="37"/>
      <c r="K1160" s="37"/>
      <c r="L1160" s="37"/>
      <c r="M1160" s="37"/>
      <c r="N1160" s="37"/>
      <c r="O1160" s="37"/>
      <c r="P1160" s="37"/>
      <c r="Q1160" s="37"/>
      <c r="R1160" s="37"/>
      <c r="S1160" s="37"/>
      <c r="T1160" s="37"/>
      <c r="U1160" s="37"/>
      <c r="V1160" s="37" t="s">
        <v>18</v>
      </c>
      <c r="W1160" s="37"/>
      <c r="X1160" s="37"/>
      <c r="Y1160" s="37"/>
      <c r="Z1160" s="37"/>
      <c r="AA1160" s="37"/>
      <c r="AB1160" s="37"/>
      <c r="AC1160" s="37"/>
      <c r="AD1160" s="37"/>
      <c r="AE1160" s="37"/>
      <c r="AF1160" s="37"/>
      <c r="AG1160" s="37"/>
    </row>
    <row r="1161" spans="1:33" ht="12.75" x14ac:dyDescent="0.2">
      <c r="A1161" s="37"/>
      <c r="B1161" s="37"/>
      <c r="C1161" s="37"/>
      <c r="D1161" s="37"/>
      <c r="E1161" s="37"/>
      <c r="F1161" s="37"/>
      <c r="G1161" s="37"/>
      <c r="H1161" s="37"/>
      <c r="I1161" s="37"/>
      <c r="J1161" s="37"/>
      <c r="K1161" s="37"/>
      <c r="L1161" s="37"/>
      <c r="M1161" s="37"/>
      <c r="N1161" s="37"/>
      <c r="O1161" s="37"/>
      <c r="P1161" s="37"/>
      <c r="Q1161" s="37"/>
      <c r="R1161" s="37"/>
      <c r="S1161" s="37"/>
      <c r="T1161" s="37"/>
      <c r="U1161" s="37"/>
      <c r="V1161" s="37" t="s">
        <v>19</v>
      </c>
      <c r="W1161" s="37"/>
      <c r="X1161" s="37"/>
      <c r="Y1161" s="37"/>
      <c r="Z1161" s="37"/>
      <c r="AA1161" s="37"/>
      <c r="AB1161" s="37"/>
      <c r="AC1161" s="37"/>
      <c r="AD1161" s="37"/>
      <c r="AE1161" s="37"/>
      <c r="AF1161" s="37"/>
      <c r="AG1161" s="37"/>
    </row>
    <row r="1162" spans="1:33" ht="12.75" x14ac:dyDescent="0.2">
      <c r="A1162" s="37"/>
      <c r="B1162" s="37"/>
      <c r="C1162" s="37"/>
      <c r="D1162" s="37"/>
      <c r="E1162" s="37"/>
      <c r="F1162" s="37"/>
      <c r="G1162" s="37"/>
      <c r="H1162" s="37"/>
      <c r="I1162" s="37"/>
      <c r="J1162" s="37"/>
      <c r="K1162" s="37"/>
      <c r="L1162" s="37"/>
      <c r="M1162" s="37"/>
      <c r="N1162" s="37"/>
      <c r="O1162" s="37"/>
      <c r="P1162" s="37"/>
      <c r="Q1162" s="37"/>
      <c r="R1162" s="37"/>
      <c r="S1162" s="37"/>
      <c r="T1162" s="37"/>
      <c r="U1162" s="37"/>
      <c r="V1162" s="37" t="s">
        <v>20</v>
      </c>
      <c r="W1162" s="37"/>
      <c r="X1162" s="37"/>
      <c r="Y1162" s="37"/>
      <c r="Z1162" s="37"/>
      <c r="AA1162" s="37"/>
      <c r="AB1162" s="37"/>
      <c r="AC1162" s="37"/>
      <c r="AD1162" s="37"/>
      <c r="AE1162" s="37"/>
      <c r="AF1162" s="37"/>
      <c r="AG1162" s="37"/>
    </row>
    <row r="1163" spans="1:33" ht="12.75" x14ac:dyDescent="0.2">
      <c r="A1163" s="37"/>
      <c r="B1163" s="37"/>
      <c r="C1163" s="37"/>
      <c r="D1163" s="37"/>
      <c r="E1163" s="37"/>
      <c r="F1163" s="37"/>
      <c r="G1163" s="37"/>
      <c r="H1163" s="37"/>
      <c r="I1163" s="37"/>
      <c r="J1163" s="37"/>
      <c r="K1163" s="37"/>
      <c r="L1163" s="37"/>
      <c r="M1163" s="37"/>
      <c r="N1163" s="37"/>
      <c r="O1163" s="37"/>
      <c r="P1163" s="37"/>
      <c r="Q1163" s="37"/>
      <c r="R1163" s="37"/>
      <c r="S1163" s="37"/>
      <c r="T1163" s="37"/>
      <c r="U1163" s="37"/>
      <c r="V1163" s="37" t="s">
        <v>21</v>
      </c>
      <c r="W1163" s="37"/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</row>
    <row r="1164" spans="1:33" ht="12.75" x14ac:dyDescent="0.2">
      <c r="A1164" s="37"/>
      <c r="B1164" s="37"/>
      <c r="C1164" s="37"/>
      <c r="D1164" s="37"/>
      <c r="E1164" s="37"/>
      <c r="F1164" s="37"/>
      <c r="G1164" s="37"/>
      <c r="H1164" s="37"/>
      <c r="I1164" s="37"/>
      <c r="J1164" s="37"/>
      <c r="K1164" s="37"/>
      <c r="L1164" s="37"/>
      <c r="M1164" s="37"/>
      <c r="N1164" s="37"/>
      <c r="O1164" s="37"/>
      <c r="P1164" s="37"/>
      <c r="Q1164" s="37"/>
      <c r="R1164" s="37"/>
      <c r="S1164" s="37"/>
      <c r="T1164" s="37"/>
      <c r="U1164" s="37"/>
      <c r="V1164" s="37" t="s">
        <v>22</v>
      </c>
      <c r="W1164" s="37"/>
      <c r="X1164" s="37"/>
      <c r="Y1164" s="37"/>
      <c r="Z1164" s="37"/>
      <c r="AA1164" s="37"/>
      <c r="AB1164" s="37"/>
      <c r="AC1164" s="37"/>
      <c r="AD1164" s="37"/>
      <c r="AE1164" s="37"/>
      <c r="AF1164" s="37"/>
      <c r="AG1164" s="37"/>
    </row>
    <row r="1165" spans="1:33" ht="12.75" x14ac:dyDescent="0.2">
      <c r="A1165" s="37"/>
      <c r="B1165" s="37"/>
      <c r="C1165" s="37"/>
      <c r="D1165" s="37"/>
      <c r="E1165" s="37"/>
      <c r="F1165" s="37"/>
      <c r="G1165" s="37"/>
      <c r="H1165" s="37"/>
      <c r="I1165" s="37"/>
      <c r="J1165" s="37"/>
      <c r="K1165" s="37"/>
      <c r="L1165" s="37"/>
      <c r="M1165" s="37"/>
      <c r="N1165" s="37"/>
      <c r="O1165" s="37"/>
      <c r="P1165" s="37"/>
      <c r="Q1165" s="37"/>
      <c r="R1165" s="37"/>
      <c r="S1165" s="37"/>
      <c r="T1165" s="37"/>
      <c r="U1165" s="37"/>
      <c r="V1165" s="37" t="s">
        <v>23</v>
      </c>
      <c r="W1165" s="37"/>
      <c r="X1165" s="37"/>
      <c r="Y1165" s="37"/>
      <c r="Z1165" s="37"/>
      <c r="AA1165" s="37"/>
      <c r="AB1165" s="37"/>
      <c r="AC1165" s="37"/>
      <c r="AD1165" s="37"/>
      <c r="AE1165" s="37"/>
      <c r="AF1165" s="37"/>
      <c r="AG1165" s="37"/>
    </row>
    <row r="1166" spans="1:33" ht="12.75" x14ac:dyDescent="0.2">
      <c r="A1166" s="37"/>
      <c r="B1166" s="37"/>
      <c r="C1166" s="37"/>
      <c r="D1166" s="37"/>
      <c r="E1166" s="37"/>
      <c r="F1166" s="37"/>
      <c r="G1166" s="37"/>
      <c r="H1166" s="37"/>
      <c r="I1166" s="37"/>
      <c r="J1166" s="37"/>
      <c r="K1166" s="37"/>
      <c r="L1166" s="37"/>
      <c r="M1166" s="37"/>
      <c r="N1166" s="37"/>
      <c r="O1166" s="37"/>
      <c r="P1166" s="37"/>
      <c r="Q1166" s="37"/>
      <c r="R1166" s="37"/>
      <c r="S1166" s="37"/>
      <c r="T1166" s="37"/>
      <c r="U1166" s="37"/>
      <c r="V1166" s="37" t="s">
        <v>24</v>
      </c>
      <c r="W1166" s="37"/>
      <c r="X1166" s="37"/>
      <c r="Y1166" s="37"/>
      <c r="Z1166" s="37"/>
      <c r="AA1166" s="37"/>
      <c r="AB1166" s="37"/>
      <c r="AC1166" s="37"/>
      <c r="AD1166" s="37"/>
      <c r="AE1166" s="37"/>
      <c r="AF1166" s="37"/>
      <c r="AG1166" s="37"/>
    </row>
    <row r="1167" spans="1:33" ht="12.75" x14ac:dyDescent="0.2">
      <c r="A1167" s="37"/>
      <c r="B1167" s="37"/>
      <c r="C1167" s="37"/>
      <c r="D1167" s="37"/>
      <c r="E1167" s="37"/>
      <c r="F1167" s="37"/>
      <c r="G1167" s="37"/>
      <c r="H1167" s="37"/>
      <c r="I1167" s="37"/>
      <c r="J1167" s="37"/>
      <c r="K1167" s="37"/>
      <c r="L1167" s="37"/>
      <c r="M1167" s="37"/>
      <c r="N1167" s="37"/>
      <c r="O1167" s="37"/>
      <c r="P1167" s="37"/>
      <c r="Q1167" s="37"/>
      <c r="R1167" s="37"/>
      <c r="S1167" s="37"/>
      <c r="T1167" s="37"/>
      <c r="U1167" s="37"/>
      <c r="V1167" s="37" t="s">
        <v>26</v>
      </c>
      <c r="W1167" s="37"/>
      <c r="X1167" s="37"/>
      <c r="Y1167" s="37"/>
      <c r="Z1167" s="37"/>
      <c r="AA1167" s="37"/>
      <c r="AB1167" s="37"/>
      <c r="AC1167" s="37"/>
      <c r="AD1167" s="37"/>
      <c r="AE1167" s="37"/>
      <c r="AF1167" s="37"/>
      <c r="AG1167" s="37"/>
    </row>
    <row r="1168" spans="1:33" ht="12.75" x14ac:dyDescent="0.2">
      <c r="A1168" s="37"/>
      <c r="B1168" s="37"/>
      <c r="C1168" s="37"/>
      <c r="D1168" s="37"/>
      <c r="E1168" s="37"/>
      <c r="F1168" s="37"/>
      <c r="G1168" s="37"/>
      <c r="H1168" s="37"/>
      <c r="I1168" s="37"/>
      <c r="J1168" s="37"/>
      <c r="K1168" s="37"/>
      <c r="L1168" s="37"/>
      <c r="M1168" s="37"/>
      <c r="N1168" s="37"/>
      <c r="O1168" s="37"/>
      <c r="P1168" s="37"/>
      <c r="Q1168" s="37"/>
      <c r="R1168" s="37"/>
      <c r="S1168" s="37"/>
      <c r="T1168" s="37"/>
      <c r="U1168" s="37"/>
      <c r="V1168" s="37" t="s">
        <v>28</v>
      </c>
      <c r="W1168" s="37"/>
      <c r="X1168" s="37"/>
      <c r="Y1168" s="37"/>
      <c r="Z1168" s="37"/>
      <c r="AA1168" s="37"/>
      <c r="AB1168" s="37"/>
      <c r="AC1168" s="37"/>
      <c r="AD1168" s="37"/>
      <c r="AE1168" s="37"/>
      <c r="AF1168" s="37"/>
      <c r="AG1168" s="37"/>
    </row>
    <row r="1169" spans="1:33" ht="12.75" x14ac:dyDescent="0.2">
      <c r="A1169" s="37"/>
      <c r="B1169" s="37"/>
      <c r="C1169" s="37"/>
      <c r="D1169" s="37"/>
      <c r="E1169" s="37"/>
      <c r="F1169" s="37"/>
      <c r="G1169" s="37"/>
      <c r="H1169" s="37"/>
      <c r="I1169" s="37"/>
      <c r="J1169" s="37"/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  <c r="V1169" s="37" t="s">
        <v>30</v>
      </c>
      <c r="W1169" s="37"/>
      <c r="X1169" s="37"/>
      <c r="Y1169" s="37"/>
      <c r="Z1169" s="37"/>
      <c r="AA1169" s="37"/>
      <c r="AB1169" s="37"/>
      <c r="AC1169" s="37"/>
      <c r="AD1169" s="37"/>
      <c r="AE1169" s="37"/>
      <c r="AF1169" s="37"/>
      <c r="AG1169" s="37"/>
    </row>
    <row r="1170" spans="1:33" ht="12.75" x14ac:dyDescent="0.2">
      <c r="A1170" s="37"/>
      <c r="B1170" s="37"/>
      <c r="C1170" s="37"/>
      <c r="D1170" s="37"/>
      <c r="E1170" s="37"/>
      <c r="F1170" s="37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  <c r="Q1170" s="37"/>
      <c r="R1170" s="37"/>
      <c r="S1170" s="37"/>
      <c r="T1170" s="37"/>
      <c r="U1170" s="37"/>
      <c r="V1170" s="37" t="s">
        <v>31</v>
      </c>
      <c r="W1170" s="37"/>
      <c r="X1170" s="37"/>
      <c r="Y1170" s="37"/>
      <c r="Z1170" s="37"/>
      <c r="AA1170" s="37"/>
      <c r="AB1170" s="37"/>
      <c r="AC1170" s="37"/>
      <c r="AD1170" s="37"/>
      <c r="AE1170" s="37"/>
      <c r="AF1170" s="37"/>
      <c r="AG1170" s="37"/>
    </row>
    <row r="1171" spans="1:33" ht="12.75" x14ac:dyDescent="0.2">
      <c r="A1171" s="37"/>
      <c r="B1171" s="37"/>
      <c r="C1171" s="37"/>
      <c r="D1171" s="37"/>
      <c r="E1171" s="37"/>
      <c r="F1171" s="37"/>
      <c r="G1171" s="37"/>
      <c r="H1171" s="37"/>
      <c r="I1171" s="37"/>
      <c r="J1171" s="37"/>
      <c r="K1171" s="37"/>
      <c r="L1171" s="37"/>
      <c r="M1171" s="37"/>
      <c r="N1171" s="37"/>
      <c r="O1171" s="37"/>
      <c r="P1171" s="37"/>
      <c r="Q1171" s="37"/>
      <c r="R1171" s="37"/>
      <c r="S1171" s="37"/>
      <c r="T1171" s="37"/>
      <c r="U1171" s="37"/>
      <c r="V1171" s="37" t="s">
        <v>32</v>
      </c>
      <c r="W1171" s="37"/>
      <c r="X1171" s="37"/>
      <c r="Y1171" s="37"/>
      <c r="Z1171" s="37"/>
      <c r="AA1171" s="37"/>
      <c r="AB1171" s="37"/>
      <c r="AC1171" s="37"/>
      <c r="AD1171" s="37"/>
      <c r="AE1171" s="37"/>
      <c r="AF1171" s="37"/>
      <c r="AG1171" s="37"/>
    </row>
    <row r="1172" spans="1:33" ht="12.75" x14ac:dyDescent="0.2">
      <c r="A1172" s="37"/>
      <c r="B1172" s="37"/>
      <c r="C1172" s="37"/>
      <c r="D1172" s="37"/>
      <c r="E1172" s="37"/>
      <c r="F1172" s="37"/>
      <c r="G1172" s="37"/>
      <c r="H1172" s="37"/>
      <c r="I1172" s="37"/>
      <c r="J1172" s="37"/>
      <c r="K1172" s="37"/>
      <c r="L1172" s="37"/>
      <c r="M1172" s="37"/>
      <c r="N1172" s="37"/>
      <c r="O1172" s="37"/>
      <c r="P1172" s="37"/>
      <c r="Q1172" s="37"/>
      <c r="R1172" s="37"/>
      <c r="S1172" s="37"/>
      <c r="T1172" s="37"/>
      <c r="U1172" s="37"/>
      <c r="V1172" s="37" t="s">
        <v>33</v>
      </c>
      <c r="W1172" s="37"/>
      <c r="X1172" s="37"/>
      <c r="Y1172" s="37"/>
      <c r="Z1172" s="37"/>
      <c r="AA1172" s="37"/>
      <c r="AB1172" s="37"/>
      <c r="AC1172" s="37"/>
      <c r="AD1172" s="37"/>
      <c r="AE1172" s="37"/>
      <c r="AF1172" s="37"/>
      <c r="AG1172" s="37"/>
    </row>
    <row r="1173" spans="1:33" ht="12.75" x14ac:dyDescent="0.2">
      <c r="A1173" s="37"/>
      <c r="B1173" s="37"/>
      <c r="C1173" s="37"/>
      <c r="D1173" s="37"/>
      <c r="E1173" s="37"/>
      <c r="F1173" s="37"/>
      <c r="G1173" s="37"/>
      <c r="H1173" s="37"/>
      <c r="I1173" s="37"/>
      <c r="J1173" s="37"/>
      <c r="K1173" s="37"/>
      <c r="L1173" s="37"/>
      <c r="M1173" s="37"/>
      <c r="N1173" s="37"/>
      <c r="O1173" s="37"/>
      <c r="P1173" s="37"/>
      <c r="Q1173" s="37"/>
      <c r="R1173" s="37"/>
      <c r="S1173" s="37"/>
      <c r="T1173" s="37"/>
      <c r="U1173" s="37"/>
      <c r="V1173" s="37" t="s">
        <v>34</v>
      </c>
      <c r="W1173" s="37"/>
      <c r="X1173" s="37"/>
      <c r="Y1173" s="37"/>
      <c r="Z1173" s="37"/>
      <c r="AA1173" s="37"/>
      <c r="AB1173" s="37"/>
      <c r="AC1173" s="37"/>
      <c r="AD1173" s="37"/>
      <c r="AE1173" s="37"/>
      <c r="AF1173" s="37"/>
      <c r="AG1173" s="37"/>
    </row>
    <row r="1174" spans="1:33" ht="12.75" x14ac:dyDescent="0.2">
      <c r="A1174" s="37"/>
      <c r="B1174" s="37"/>
      <c r="C1174" s="37"/>
      <c r="D1174" s="37"/>
      <c r="E1174" s="37"/>
      <c r="F1174" s="37"/>
      <c r="G1174" s="37"/>
      <c r="H1174" s="37"/>
      <c r="I1174" s="37"/>
      <c r="J1174" s="37"/>
      <c r="K1174" s="37"/>
      <c r="L1174" s="37"/>
      <c r="M1174" s="37"/>
      <c r="N1174" s="37"/>
      <c r="O1174" s="37"/>
      <c r="P1174" s="37"/>
      <c r="Q1174" s="37"/>
      <c r="R1174" s="37"/>
      <c r="S1174" s="37"/>
      <c r="T1174" s="37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F1174" s="37"/>
      <c r="AG1174" s="37"/>
    </row>
    <row r="1175" spans="1:33" ht="12.75" x14ac:dyDescent="0.2">
      <c r="A1175" s="37"/>
      <c r="B1175" s="37"/>
      <c r="C1175" s="37"/>
      <c r="D1175" s="37"/>
      <c r="E1175" s="37"/>
      <c r="F1175" s="37"/>
      <c r="G1175" s="37"/>
      <c r="H1175" s="37"/>
      <c r="I1175" s="37"/>
      <c r="J1175" s="37"/>
      <c r="K1175" s="37"/>
      <c r="L1175" s="37"/>
      <c r="M1175" s="37"/>
      <c r="N1175" s="37"/>
      <c r="O1175" s="37"/>
      <c r="P1175" s="37"/>
      <c r="Q1175" s="37"/>
      <c r="R1175" s="37"/>
      <c r="S1175" s="37"/>
      <c r="T1175" s="37"/>
      <c r="U1175" s="37"/>
      <c r="V1175" s="37"/>
      <c r="W1175" s="37"/>
      <c r="X1175" s="37"/>
      <c r="Y1175" s="37"/>
      <c r="Z1175" s="37"/>
      <c r="AA1175" s="37"/>
      <c r="AB1175" s="37"/>
      <c r="AC1175" s="37"/>
      <c r="AD1175" s="37"/>
      <c r="AE1175" s="37"/>
      <c r="AF1175" s="37"/>
      <c r="AG1175" s="37"/>
    </row>
    <row r="1176" spans="1:33" ht="12.75" x14ac:dyDescent="0.2">
      <c r="A1176" s="37"/>
      <c r="B1176" s="37"/>
      <c r="C1176" s="37"/>
      <c r="D1176" s="37"/>
      <c r="E1176" s="37"/>
      <c r="F1176" s="37"/>
      <c r="G1176" s="37"/>
      <c r="H1176" s="37"/>
      <c r="I1176" s="37"/>
      <c r="J1176" s="37"/>
      <c r="K1176" s="37"/>
      <c r="L1176" s="37"/>
      <c r="M1176" s="37"/>
      <c r="N1176" s="37"/>
      <c r="O1176" s="37"/>
      <c r="P1176" s="37"/>
      <c r="Q1176" s="37"/>
      <c r="R1176" s="37"/>
      <c r="S1176" s="37"/>
      <c r="T1176" s="37"/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37"/>
      <c r="AE1176" s="37"/>
      <c r="AF1176" s="37"/>
      <c r="AG1176" s="37"/>
    </row>
    <row r="1177" spans="1:33" ht="12.75" x14ac:dyDescent="0.2">
      <c r="A1177" s="37"/>
      <c r="B1177" s="37"/>
      <c r="C1177" s="37"/>
      <c r="D1177" s="37"/>
      <c r="E1177" s="37"/>
      <c r="F1177" s="37"/>
      <c r="G1177" s="37"/>
      <c r="H1177" s="37"/>
      <c r="I1177" s="37"/>
      <c r="J1177" s="37"/>
      <c r="K1177" s="37"/>
      <c r="L1177" s="37"/>
      <c r="M1177" s="37"/>
      <c r="N1177" s="37"/>
      <c r="O1177" s="37"/>
      <c r="P1177" s="37"/>
      <c r="Q1177" s="37"/>
      <c r="R1177" s="37"/>
      <c r="S1177" s="37"/>
      <c r="T1177" s="37"/>
      <c r="U1177" s="37"/>
      <c r="V1177" s="37"/>
      <c r="W1177" s="37"/>
      <c r="X1177" s="37"/>
      <c r="Y1177" s="37"/>
      <c r="Z1177" s="37"/>
      <c r="AA1177" s="37"/>
      <c r="AB1177" s="37"/>
      <c r="AC1177" s="37"/>
      <c r="AD1177" s="37"/>
      <c r="AE1177" s="37"/>
      <c r="AF1177" s="37"/>
      <c r="AG1177" s="37"/>
    </row>
    <row r="1178" spans="1:33" ht="12.75" x14ac:dyDescent="0.2">
      <c r="A1178" s="37"/>
      <c r="B1178" s="37"/>
      <c r="C1178" s="37"/>
      <c r="D1178" s="37"/>
      <c r="E1178" s="37"/>
      <c r="F1178" s="37"/>
      <c r="G1178" s="37"/>
      <c r="H1178" s="37"/>
      <c r="I1178" s="37"/>
      <c r="J1178" s="37"/>
      <c r="K1178" s="37"/>
      <c r="L1178" s="37"/>
      <c r="M1178" s="37"/>
      <c r="N1178" s="37"/>
      <c r="O1178" s="37"/>
      <c r="P1178" s="37"/>
      <c r="Q1178" s="37"/>
      <c r="R1178" s="37"/>
      <c r="S1178" s="37"/>
      <c r="T1178" s="37"/>
      <c r="U1178" s="37"/>
      <c r="V1178" s="37"/>
      <c r="W1178" s="37"/>
      <c r="X1178" s="37"/>
      <c r="Y1178" s="37"/>
      <c r="Z1178" s="37"/>
      <c r="AA1178" s="37"/>
      <c r="AB1178" s="37"/>
      <c r="AC1178" s="37"/>
      <c r="AD1178" s="37"/>
      <c r="AE1178" s="37"/>
      <c r="AF1178" s="37"/>
      <c r="AG1178" s="37"/>
    </row>
    <row r="1179" spans="1:33" ht="12.75" x14ac:dyDescent="0.2">
      <c r="A1179" s="37"/>
      <c r="B1179" s="37"/>
      <c r="C1179" s="37"/>
      <c r="D1179" s="37"/>
      <c r="E1179" s="37"/>
      <c r="F1179" s="37"/>
      <c r="G1179" s="37"/>
      <c r="H1179" s="37"/>
      <c r="I1179" s="37"/>
      <c r="J1179" s="37"/>
      <c r="K1179" s="37"/>
      <c r="L1179" s="37"/>
      <c r="M1179" s="37"/>
      <c r="N1179" s="37"/>
      <c r="O1179" s="37"/>
      <c r="P1179" s="37"/>
      <c r="Q1179" s="37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</row>
    <row r="1180" spans="1:33" ht="12.75" x14ac:dyDescent="0.2">
      <c r="A1180" s="37"/>
      <c r="B1180" s="37"/>
      <c r="C1180" s="37"/>
      <c r="D1180" s="37"/>
      <c r="E1180" s="37"/>
      <c r="F1180" s="37"/>
      <c r="G1180" s="37"/>
      <c r="H1180" s="37"/>
      <c r="I1180" s="37"/>
      <c r="J1180" s="37"/>
      <c r="K1180" s="37"/>
      <c r="L1180" s="37"/>
      <c r="M1180" s="37"/>
      <c r="N1180" s="37"/>
      <c r="O1180" s="37"/>
      <c r="P1180" s="37"/>
      <c r="Q1180" s="37"/>
      <c r="R1180" s="37"/>
      <c r="S1180" s="37"/>
      <c r="T1180" s="37"/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  <c r="AF1180" s="37"/>
      <c r="AG1180" s="37"/>
    </row>
    <row r="1181" spans="1:33" ht="12.75" x14ac:dyDescent="0.2">
      <c r="A1181" s="37"/>
      <c r="B1181" s="37"/>
      <c r="C1181" s="37"/>
      <c r="D1181" s="37"/>
      <c r="E1181" s="37"/>
      <c r="F1181" s="37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37"/>
      <c r="AE1181" s="37"/>
      <c r="AF1181" s="37"/>
      <c r="AG1181" s="37"/>
    </row>
    <row r="1182" spans="1:33" ht="12.75" x14ac:dyDescent="0.2">
      <c r="A1182" s="37"/>
      <c r="B1182" s="37"/>
      <c r="C1182" s="37"/>
      <c r="D1182" s="37"/>
      <c r="E1182" s="37"/>
      <c r="F1182" s="37"/>
      <c r="G1182" s="37"/>
      <c r="H1182" s="37"/>
      <c r="I1182" s="37"/>
      <c r="J1182" s="37"/>
      <c r="K1182" s="37"/>
      <c r="L1182" s="37"/>
      <c r="M1182" s="37"/>
      <c r="N1182" s="37"/>
      <c r="O1182" s="37"/>
      <c r="P1182" s="37"/>
      <c r="Q1182" s="37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F1182" s="37"/>
      <c r="AG1182" s="37"/>
    </row>
    <row r="1183" spans="1:33" ht="12.75" x14ac:dyDescent="0.2">
      <c r="A1183" s="37"/>
      <c r="B1183" s="37"/>
      <c r="C1183" s="37"/>
      <c r="D1183" s="37"/>
      <c r="E1183" s="37"/>
      <c r="F1183" s="37"/>
      <c r="G1183" s="37"/>
      <c r="H1183" s="37"/>
      <c r="I1183" s="37"/>
      <c r="J1183" s="37"/>
      <c r="K1183" s="37"/>
      <c r="L1183" s="37"/>
      <c r="M1183" s="37"/>
      <c r="N1183" s="37"/>
      <c r="O1183" s="37"/>
      <c r="P1183" s="37"/>
      <c r="Q1183" s="37"/>
      <c r="R1183" s="37"/>
      <c r="S1183" s="37"/>
      <c r="T1183" s="37"/>
      <c r="U1183" s="37"/>
      <c r="V1183" s="37"/>
      <c r="W1183" s="37"/>
      <c r="X1183" s="37"/>
      <c r="Y1183" s="37"/>
      <c r="Z1183" s="37"/>
      <c r="AA1183" s="37"/>
      <c r="AB1183" s="37"/>
      <c r="AC1183" s="37"/>
      <c r="AD1183" s="37"/>
      <c r="AE1183" s="37"/>
      <c r="AF1183" s="37"/>
      <c r="AG1183" s="37"/>
    </row>
    <row r="1184" spans="1:33" ht="12.75" x14ac:dyDescent="0.2">
      <c r="A1184" s="37"/>
      <c r="B1184" s="37"/>
      <c r="C1184" s="37"/>
      <c r="D1184" s="37"/>
      <c r="E1184" s="37"/>
      <c r="F1184" s="37"/>
      <c r="G1184" s="37"/>
      <c r="H1184" s="37"/>
      <c r="I1184" s="37"/>
      <c r="J1184" s="37"/>
      <c r="K1184" s="37"/>
      <c r="L1184" s="37"/>
      <c r="M1184" s="37"/>
      <c r="N1184" s="37"/>
      <c r="O1184" s="37"/>
      <c r="P1184" s="37"/>
      <c r="Q1184" s="37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7"/>
      <c r="AD1184" s="37"/>
      <c r="AE1184" s="37"/>
      <c r="AF1184" s="37"/>
      <c r="AG1184" s="37"/>
    </row>
    <row r="1185" spans="1:33" ht="12.75" x14ac:dyDescent="0.2">
      <c r="A1185" s="37"/>
      <c r="B1185" s="37"/>
      <c r="C1185" s="37"/>
      <c r="D1185" s="37"/>
      <c r="E1185" s="37"/>
      <c r="F1185" s="37"/>
      <c r="G1185" s="37"/>
      <c r="H1185" s="37"/>
      <c r="I1185" s="37"/>
      <c r="J1185" s="37"/>
      <c r="K1185" s="37"/>
      <c r="L1185" s="37"/>
      <c r="M1185" s="37"/>
      <c r="N1185" s="37"/>
      <c r="O1185" s="37"/>
      <c r="P1185" s="37"/>
      <c r="Q1185" s="37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7"/>
      <c r="AD1185" s="37"/>
      <c r="AE1185" s="37"/>
      <c r="AF1185" s="37"/>
      <c r="AG1185" s="37"/>
    </row>
    <row r="1186" spans="1:33" ht="12.75" x14ac:dyDescent="0.2">
      <c r="A1186" s="37"/>
      <c r="B1186" s="37"/>
      <c r="C1186" s="37"/>
      <c r="D1186" s="37"/>
      <c r="E1186" s="37"/>
      <c r="F1186" s="37"/>
      <c r="G1186" s="37"/>
      <c r="H1186" s="37"/>
      <c r="I1186" s="37"/>
      <c r="J1186" s="37"/>
      <c r="K1186" s="37"/>
      <c r="L1186" s="37"/>
      <c r="M1186" s="37"/>
      <c r="N1186" s="37"/>
      <c r="O1186" s="37"/>
      <c r="P1186" s="37"/>
      <c r="Q1186" s="37"/>
      <c r="R1186" s="37"/>
      <c r="S1186" s="37"/>
      <c r="T1186" s="37"/>
      <c r="U1186" s="37"/>
      <c r="V1186" s="37"/>
      <c r="W1186" s="37"/>
      <c r="X1186" s="37"/>
      <c r="Y1186" s="37"/>
      <c r="Z1186" s="37"/>
      <c r="AA1186" s="37"/>
      <c r="AB1186" s="37"/>
      <c r="AC1186" s="37"/>
      <c r="AD1186" s="37"/>
      <c r="AE1186" s="37"/>
      <c r="AF1186" s="37"/>
      <c r="AG1186" s="37"/>
    </row>
    <row r="1187" spans="1:33" ht="12.75" x14ac:dyDescent="0.2">
      <c r="A1187" s="37"/>
      <c r="B1187" s="37"/>
      <c r="C1187" s="37"/>
      <c r="D1187" s="37"/>
      <c r="E1187" s="37"/>
      <c r="F1187" s="37"/>
      <c r="G1187" s="37"/>
      <c r="H1187" s="37"/>
      <c r="I1187" s="37"/>
      <c r="J1187" s="37"/>
      <c r="K1187" s="37"/>
      <c r="L1187" s="37"/>
      <c r="M1187" s="37"/>
      <c r="N1187" s="37"/>
      <c r="O1187" s="37"/>
      <c r="P1187" s="37"/>
      <c r="Q1187" s="37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7"/>
      <c r="AD1187" s="37"/>
      <c r="AE1187" s="37"/>
      <c r="AF1187" s="37"/>
      <c r="AG1187" s="37"/>
    </row>
    <row r="1188" spans="1:33" ht="12.75" x14ac:dyDescent="0.2">
      <c r="A1188" s="37"/>
      <c r="B1188" s="37"/>
      <c r="C1188" s="37"/>
      <c r="D1188" s="37"/>
      <c r="E1188" s="37"/>
      <c r="F1188" s="37"/>
      <c r="G1188" s="37"/>
      <c r="H1188" s="37"/>
      <c r="I1188" s="37"/>
      <c r="J1188" s="37"/>
      <c r="K1188" s="37"/>
      <c r="L1188" s="37"/>
      <c r="M1188" s="37"/>
      <c r="N1188" s="37"/>
      <c r="O1188" s="37"/>
      <c r="P1188" s="37"/>
      <c r="Q1188" s="37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37"/>
      <c r="AE1188" s="37"/>
      <c r="AF1188" s="37"/>
      <c r="AG1188" s="37"/>
    </row>
    <row r="1189" spans="1:33" ht="12.75" x14ac:dyDescent="0.2">
      <c r="A1189" s="37"/>
      <c r="B1189" s="37"/>
      <c r="C1189" s="37"/>
      <c r="D1189" s="37"/>
      <c r="E1189" s="37"/>
      <c r="F1189" s="37"/>
      <c r="G1189" s="37"/>
      <c r="H1189" s="37"/>
      <c r="I1189" s="37"/>
      <c r="J1189" s="37"/>
      <c r="K1189" s="37"/>
      <c r="L1189" s="37"/>
      <c r="M1189" s="37"/>
      <c r="N1189" s="37"/>
      <c r="O1189" s="37"/>
      <c r="P1189" s="37"/>
      <c r="Q1189" s="37"/>
      <c r="R1189" s="37"/>
      <c r="S1189" s="37"/>
      <c r="T1189" s="37"/>
      <c r="U1189" s="37"/>
      <c r="V1189" s="37"/>
      <c r="W1189" s="37"/>
      <c r="X1189" s="37"/>
      <c r="Y1189" s="37"/>
      <c r="Z1189" s="37"/>
      <c r="AA1189" s="37"/>
      <c r="AB1189" s="37"/>
      <c r="AC1189" s="37"/>
      <c r="AD1189" s="37"/>
      <c r="AE1189" s="37"/>
      <c r="AF1189" s="37"/>
      <c r="AG1189" s="37"/>
    </row>
    <row r="1190" spans="1:33" ht="12.75" x14ac:dyDescent="0.2">
      <c r="A1190" s="37"/>
      <c r="B1190" s="37"/>
      <c r="C1190" s="37"/>
      <c r="D1190" s="37"/>
      <c r="E1190" s="37"/>
      <c r="F1190" s="37"/>
      <c r="G1190" s="37"/>
      <c r="H1190" s="37"/>
      <c r="I1190" s="37"/>
      <c r="J1190" s="37"/>
      <c r="K1190" s="37"/>
      <c r="L1190" s="37"/>
      <c r="M1190" s="37"/>
      <c r="N1190" s="37"/>
      <c r="O1190" s="37"/>
      <c r="P1190" s="37"/>
      <c r="Q1190" s="37"/>
      <c r="R1190" s="37"/>
      <c r="S1190" s="37"/>
      <c r="T1190" s="37"/>
      <c r="U1190" s="37"/>
      <c r="V1190" s="37"/>
      <c r="W1190" s="37"/>
      <c r="X1190" s="37"/>
      <c r="Y1190" s="37"/>
      <c r="Z1190" s="37"/>
      <c r="AA1190" s="37"/>
      <c r="AB1190" s="37"/>
      <c r="AC1190" s="37"/>
      <c r="AD1190" s="37"/>
      <c r="AE1190" s="37"/>
      <c r="AF1190" s="37"/>
      <c r="AG1190" s="37"/>
    </row>
    <row r="1191" spans="1:33" ht="12.75" x14ac:dyDescent="0.2">
      <c r="A1191" s="37"/>
      <c r="B1191" s="37"/>
      <c r="C1191" s="37"/>
      <c r="D1191" s="37"/>
      <c r="E1191" s="37"/>
      <c r="F1191" s="37"/>
      <c r="G1191" s="37"/>
      <c r="H1191" s="37"/>
      <c r="I1191" s="37"/>
      <c r="J1191" s="37"/>
      <c r="K1191" s="37"/>
      <c r="L1191" s="37"/>
      <c r="M1191" s="37"/>
      <c r="N1191" s="37"/>
      <c r="O1191" s="37"/>
      <c r="P1191" s="37"/>
      <c r="Q1191" s="37"/>
      <c r="R1191" s="37"/>
      <c r="S1191" s="37"/>
      <c r="T1191" s="37"/>
      <c r="U1191" s="37"/>
      <c r="V1191" s="37"/>
      <c r="W1191" s="37"/>
      <c r="X1191" s="37"/>
      <c r="Y1191" s="37"/>
      <c r="Z1191" s="37"/>
      <c r="AA1191" s="37"/>
      <c r="AB1191" s="37"/>
      <c r="AC1191" s="37"/>
      <c r="AD1191" s="37"/>
      <c r="AE1191" s="37"/>
      <c r="AF1191" s="37"/>
      <c r="AG1191" s="37"/>
    </row>
    <row r="1192" spans="1:33" ht="12.75" x14ac:dyDescent="0.2">
      <c r="A1192" s="37"/>
      <c r="B1192" s="37"/>
      <c r="C1192" s="37"/>
      <c r="D1192" s="37"/>
      <c r="E1192" s="37"/>
      <c r="F1192" s="37"/>
      <c r="G1192" s="37"/>
      <c r="H1192" s="37"/>
      <c r="I1192" s="37"/>
      <c r="J1192" s="37"/>
      <c r="K1192" s="37"/>
      <c r="L1192" s="37"/>
      <c r="M1192" s="37"/>
      <c r="N1192" s="37"/>
      <c r="O1192" s="37"/>
      <c r="P1192" s="37"/>
      <c r="Q1192" s="37"/>
      <c r="R1192" s="37"/>
      <c r="S1192" s="37"/>
      <c r="T1192" s="37"/>
      <c r="U1192" s="37"/>
      <c r="V1192" s="37"/>
      <c r="W1192" s="37"/>
      <c r="X1192" s="37"/>
      <c r="Y1192" s="37"/>
      <c r="Z1192" s="37"/>
      <c r="AA1192" s="37"/>
      <c r="AB1192" s="37"/>
      <c r="AC1192" s="37"/>
      <c r="AD1192" s="37"/>
      <c r="AE1192" s="37"/>
      <c r="AF1192" s="37"/>
      <c r="AG1192" s="37"/>
    </row>
    <row r="1193" spans="1:33" ht="12.75" x14ac:dyDescent="0.2">
      <c r="A1193" s="37"/>
      <c r="B1193" s="37"/>
      <c r="C1193" s="37"/>
      <c r="D1193" s="37"/>
      <c r="E1193" s="37"/>
      <c r="F1193" s="37"/>
      <c r="G1193" s="37"/>
      <c r="H1193" s="37"/>
      <c r="I1193" s="37"/>
      <c r="J1193" s="37"/>
      <c r="K1193" s="37"/>
      <c r="L1193" s="37"/>
      <c r="M1193" s="37"/>
      <c r="N1193" s="37"/>
      <c r="O1193" s="37"/>
      <c r="P1193" s="37"/>
      <c r="Q1193" s="37"/>
      <c r="R1193" s="37"/>
      <c r="S1193" s="37"/>
      <c r="T1193" s="37"/>
      <c r="U1193" s="37"/>
      <c r="V1193" s="37"/>
      <c r="W1193" s="37"/>
      <c r="X1193" s="37"/>
      <c r="Y1193" s="37"/>
      <c r="Z1193" s="37"/>
      <c r="AA1193" s="37"/>
      <c r="AB1193" s="37"/>
      <c r="AC1193" s="37"/>
      <c r="AD1193" s="37"/>
      <c r="AE1193" s="37"/>
      <c r="AF1193" s="37"/>
      <c r="AG1193" s="37"/>
    </row>
    <row r="1194" spans="1:33" ht="12.75" x14ac:dyDescent="0.2">
      <c r="A1194" s="37"/>
      <c r="B1194" s="37"/>
      <c r="C1194" s="37"/>
      <c r="D1194" s="37"/>
      <c r="E1194" s="37"/>
      <c r="F1194" s="37"/>
      <c r="G1194" s="37"/>
      <c r="H1194" s="37"/>
      <c r="I1194" s="37"/>
      <c r="J1194" s="37"/>
      <c r="K1194" s="37"/>
      <c r="L1194" s="37"/>
      <c r="M1194" s="37"/>
      <c r="N1194" s="37"/>
      <c r="O1194" s="37"/>
      <c r="P1194" s="37"/>
      <c r="Q1194" s="37"/>
      <c r="R1194" s="37"/>
      <c r="S1194" s="37"/>
      <c r="T1194" s="37"/>
      <c r="U1194" s="37"/>
      <c r="V1194" s="37"/>
      <c r="W1194" s="37"/>
      <c r="X1194" s="37"/>
      <c r="Y1194" s="37"/>
      <c r="Z1194" s="37"/>
      <c r="AA1194" s="37"/>
      <c r="AB1194" s="37"/>
      <c r="AC1194" s="37"/>
      <c r="AD1194" s="37"/>
      <c r="AE1194" s="37"/>
      <c r="AF1194" s="37"/>
      <c r="AG1194" s="37"/>
    </row>
    <row r="1195" spans="1:33" ht="12.75" x14ac:dyDescent="0.2">
      <c r="A1195" s="37"/>
      <c r="B1195" s="37"/>
      <c r="C1195" s="37"/>
      <c r="D1195" s="37"/>
      <c r="E1195" s="37"/>
      <c r="F1195" s="37"/>
      <c r="G1195" s="37"/>
      <c r="H1195" s="37"/>
      <c r="I1195" s="37"/>
      <c r="J1195" s="37"/>
      <c r="K1195" s="37"/>
      <c r="L1195" s="37"/>
      <c r="M1195" s="37"/>
      <c r="N1195" s="37"/>
      <c r="O1195" s="37"/>
      <c r="P1195" s="37"/>
      <c r="Q1195" s="37"/>
      <c r="R1195" s="37"/>
      <c r="S1195" s="37"/>
      <c r="T1195" s="37"/>
      <c r="U1195" s="37"/>
      <c r="V1195" s="37"/>
      <c r="W1195" s="37"/>
      <c r="X1195" s="37"/>
      <c r="Y1195" s="37"/>
      <c r="Z1195" s="37"/>
      <c r="AA1195" s="37"/>
      <c r="AB1195" s="37"/>
      <c r="AC1195" s="37"/>
      <c r="AD1195" s="37"/>
      <c r="AE1195" s="37"/>
      <c r="AF1195" s="37"/>
      <c r="AG1195" s="37"/>
    </row>
    <row r="1196" spans="1:33" ht="12.75" x14ac:dyDescent="0.2">
      <c r="A1196" s="37"/>
      <c r="B1196" s="37"/>
      <c r="C1196" s="37"/>
      <c r="D1196" s="37"/>
      <c r="E1196" s="37"/>
      <c r="F1196" s="37"/>
      <c r="G1196" s="37"/>
      <c r="H1196" s="37"/>
      <c r="I1196" s="37"/>
      <c r="J1196" s="37"/>
      <c r="K1196" s="37"/>
      <c r="L1196" s="37"/>
      <c r="M1196" s="37"/>
      <c r="N1196" s="37"/>
      <c r="O1196" s="37"/>
      <c r="P1196" s="37"/>
      <c r="Q1196" s="37"/>
      <c r="R1196" s="37"/>
      <c r="S1196" s="37"/>
      <c r="T1196" s="37"/>
      <c r="U1196" s="37"/>
      <c r="V1196" s="37"/>
      <c r="W1196" s="37"/>
      <c r="X1196" s="37"/>
      <c r="Y1196" s="37"/>
      <c r="Z1196" s="37"/>
      <c r="AA1196" s="37"/>
      <c r="AB1196" s="37"/>
      <c r="AC1196" s="37"/>
      <c r="AD1196" s="37"/>
      <c r="AE1196" s="37"/>
      <c r="AF1196" s="37"/>
      <c r="AG1196" s="37"/>
    </row>
    <row r="1197" spans="1:33" ht="12.75" x14ac:dyDescent="0.2">
      <c r="A1197" s="37"/>
      <c r="B1197" s="37"/>
      <c r="C1197" s="37"/>
      <c r="D1197" s="37"/>
      <c r="E1197" s="37"/>
      <c r="F1197" s="37"/>
      <c r="G1197" s="37"/>
      <c r="H1197" s="37"/>
      <c r="I1197" s="37"/>
      <c r="J1197" s="37"/>
      <c r="K1197" s="37"/>
      <c r="L1197" s="37"/>
      <c r="M1197" s="37"/>
      <c r="N1197" s="37"/>
      <c r="O1197" s="37"/>
      <c r="P1197" s="37"/>
      <c r="Q1197" s="37"/>
      <c r="R1197" s="37"/>
      <c r="S1197" s="37"/>
      <c r="T1197" s="37"/>
      <c r="U1197" s="37"/>
      <c r="V1197" s="37"/>
      <c r="W1197" s="37"/>
      <c r="X1197" s="37"/>
      <c r="Y1197" s="37"/>
      <c r="Z1197" s="37"/>
      <c r="AA1197" s="37"/>
      <c r="AB1197" s="37"/>
      <c r="AC1197" s="37"/>
      <c r="AD1197" s="37"/>
      <c r="AE1197" s="37"/>
      <c r="AF1197" s="37"/>
      <c r="AG1197" s="37"/>
    </row>
    <row r="1198" spans="1:33" ht="12.75" x14ac:dyDescent="0.2">
      <c r="A1198" s="37"/>
      <c r="B1198" s="37"/>
      <c r="C1198" s="37"/>
      <c r="D1198" s="37"/>
      <c r="E1198" s="37"/>
      <c r="F1198" s="37"/>
      <c r="G1198" s="37"/>
      <c r="H1198" s="37"/>
      <c r="I1198" s="37"/>
      <c r="J1198" s="37"/>
      <c r="K1198" s="37"/>
      <c r="L1198" s="37"/>
      <c r="M1198" s="37"/>
      <c r="N1198" s="37"/>
      <c r="O1198" s="37"/>
      <c r="P1198" s="37"/>
      <c r="Q1198" s="37"/>
      <c r="R1198" s="37"/>
      <c r="S1198" s="37"/>
      <c r="T1198" s="37"/>
      <c r="U1198" s="37"/>
      <c r="V1198" s="37"/>
      <c r="W1198" s="37"/>
      <c r="X1198" s="37"/>
      <c r="Y1198" s="37"/>
      <c r="Z1198" s="37"/>
      <c r="AA1198" s="37"/>
      <c r="AB1198" s="37"/>
      <c r="AC1198" s="37"/>
      <c r="AD1198" s="37"/>
      <c r="AE1198" s="37"/>
      <c r="AF1198" s="37"/>
      <c r="AG1198" s="37"/>
    </row>
    <row r="1199" spans="1:33" ht="12.75" x14ac:dyDescent="0.2">
      <c r="A1199" s="37"/>
      <c r="B1199" s="37"/>
      <c r="C1199" s="37"/>
      <c r="D1199" s="37"/>
      <c r="E1199" s="37"/>
      <c r="F1199" s="37"/>
      <c r="G1199" s="37"/>
      <c r="H1199" s="37"/>
      <c r="I1199" s="37"/>
      <c r="J1199" s="37"/>
      <c r="K1199" s="37"/>
      <c r="L1199" s="37"/>
      <c r="M1199" s="37"/>
      <c r="N1199" s="37"/>
      <c r="O1199" s="37"/>
      <c r="P1199" s="37"/>
      <c r="Q1199" s="37"/>
      <c r="R1199" s="37"/>
      <c r="S1199" s="37"/>
      <c r="T1199" s="37"/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37"/>
      <c r="AE1199" s="37"/>
      <c r="AF1199" s="37"/>
      <c r="AG1199" s="37"/>
    </row>
    <row r="1200" spans="1:33" ht="12.75" x14ac:dyDescent="0.2">
      <c r="A1200" s="37"/>
      <c r="B1200" s="37"/>
      <c r="C1200" s="37"/>
      <c r="D1200" s="37"/>
      <c r="E1200" s="37"/>
      <c r="F1200" s="37"/>
      <c r="G1200" s="37"/>
      <c r="H1200" s="37"/>
      <c r="I1200" s="37"/>
      <c r="J1200" s="37"/>
      <c r="K1200" s="37"/>
      <c r="L1200" s="37"/>
      <c r="M1200" s="37"/>
      <c r="N1200" s="37"/>
      <c r="O1200" s="37"/>
      <c r="P1200" s="37"/>
      <c r="Q1200" s="37"/>
      <c r="R1200" s="37"/>
      <c r="S1200" s="37"/>
      <c r="T1200" s="37"/>
      <c r="U1200" s="37"/>
      <c r="V1200" s="37"/>
      <c r="W1200" s="37"/>
      <c r="X1200" s="37"/>
      <c r="Y1200" s="37"/>
      <c r="Z1200" s="37"/>
      <c r="AA1200" s="37"/>
      <c r="AB1200" s="37"/>
      <c r="AC1200" s="37"/>
      <c r="AD1200" s="37"/>
      <c r="AE1200" s="37"/>
      <c r="AF1200" s="37"/>
      <c r="AG1200" s="37"/>
    </row>
    <row r="1201" spans="1:33" ht="12.75" x14ac:dyDescent="0.2">
      <c r="A1201" s="37"/>
      <c r="B1201" s="37"/>
      <c r="C1201" s="37"/>
      <c r="D1201" s="37"/>
      <c r="E1201" s="37"/>
      <c r="F1201" s="37"/>
      <c r="G1201" s="37"/>
      <c r="H1201" s="37"/>
      <c r="I1201" s="37"/>
      <c r="J1201" s="37"/>
      <c r="K1201" s="37"/>
      <c r="L1201" s="37"/>
      <c r="M1201" s="37"/>
      <c r="N1201" s="37"/>
      <c r="O1201" s="37"/>
      <c r="P1201" s="37"/>
      <c r="Q1201" s="37"/>
      <c r="R1201" s="37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37"/>
      <c r="AE1201" s="37"/>
      <c r="AF1201" s="37"/>
      <c r="AG1201" s="37"/>
    </row>
    <row r="1202" spans="1:33" ht="12.75" x14ac:dyDescent="0.2">
      <c r="A1202" s="37"/>
      <c r="B1202" s="37"/>
      <c r="C1202" s="37"/>
      <c r="D1202" s="37"/>
      <c r="E1202" s="37"/>
      <c r="F1202" s="37"/>
      <c r="G1202" s="37"/>
      <c r="H1202" s="37"/>
      <c r="I1202" s="37"/>
      <c r="J1202" s="37"/>
      <c r="K1202" s="37"/>
      <c r="L1202" s="37"/>
      <c r="M1202" s="37"/>
      <c r="N1202" s="37"/>
      <c r="O1202" s="37"/>
      <c r="P1202" s="37"/>
      <c r="Q1202" s="37"/>
      <c r="R1202" s="37"/>
      <c r="S1202" s="37"/>
      <c r="T1202" s="37"/>
      <c r="U1202" s="37"/>
      <c r="V1202" s="37"/>
      <c r="W1202" s="37"/>
      <c r="X1202" s="37"/>
      <c r="Y1202" s="37"/>
      <c r="Z1202" s="37"/>
      <c r="AA1202" s="37"/>
      <c r="AB1202" s="37"/>
      <c r="AC1202" s="37"/>
      <c r="AD1202" s="37"/>
      <c r="AE1202" s="37"/>
      <c r="AF1202" s="37"/>
      <c r="AG1202" s="37"/>
    </row>
    <row r="1203" spans="1:33" ht="12.75" x14ac:dyDescent="0.2">
      <c r="A1203" s="37"/>
      <c r="B1203" s="37"/>
      <c r="C1203" s="37"/>
      <c r="D1203" s="37"/>
      <c r="E1203" s="37"/>
      <c r="F1203" s="37"/>
      <c r="G1203" s="37"/>
      <c r="H1203" s="37"/>
      <c r="I1203" s="37"/>
      <c r="J1203" s="37"/>
      <c r="K1203" s="37"/>
      <c r="L1203" s="37"/>
      <c r="M1203" s="37"/>
      <c r="N1203" s="37"/>
      <c r="O1203" s="37"/>
      <c r="P1203" s="37"/>
      <c r="Q1203" s="37"/>
      <c r="R1203" s="37"/>
      <c r="S1203" s="37"/>
      <c r="T1203" s="37"/>
      <c r="U1203" s="37"/>
      <c r="V1203" s="37"/>
      <c r="W1203" s="37"/>
      <c r="X1203" s="37"/>
      <c r="Y1203" s="37"/>
      <c r="Z1203" s="37"/>
      <c r="AA1203" s="37"/>
      <c r="AB1203" s="37"/>
      <c r="AC1203" s="37"/>
      <c r="AD1203" s="37"/>
      <c r="AE1203" s="37"/>
      <c r="AF1203" s="37"/>
      <c r="AG1203" s="37"/>
    </row>
    <row r="1204" spans="1:33" ht="12.75" x14ac:dyDescent="0.2">
      <c r="A1204" s="37"/>
      <c r="B1204" s="37"/>
      <c r="C1204" s="37"/>
      <c r="D1204" s="37"/>
      <c r="E1204" s="37"/>
      <c r="F1204" s="37"/>
      <c r="G1204" s="37"/>
      <c r="H1204" s="37"/>
      <c r="I1204" s="37"/>
      <c r="J1204" s="37"/>
      <c r="K1204" s="37"/>
      <c r="L1204" s="37"/>
      <c r="M1204" s="37"/>
      <c r="N1204" s="37"/>
      <c r="O1204" s="37"/>
      <c r="P1204" s="37"/>
      <c r="Q1204" s="37"/>
      <c r="R1204" s="37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7"/>
      <c r="AD1204" s="37"/>
      <c r="AE1204" s="37"/>
      <c r="AF1204" s="37"/>
      <c r="AG1204" s="37"/>
    </row>
    <row r="1205" spans="1:33" ht="12.75" x14ac:dyDescent="0.2">
      <c r="A1205" s="37"/>
      <c r="B1205" s="37"/>
      <c r="C1205" s="37"/>
      <c r="D1205" s="37"/>
      <c r="E1205" s="37"/>
      <c r="F1205" s="37"/>
      <c r="G1205" s="37"/>
      <c r="H1205" s="37"/>
      <c r="I1205" s="37"/>
      <c r="J1205" s="37"/>
      <c r="K1205" s="37"/>
      <c r="L1205" s="37"/>
      <c r="M1205" s="37"/>
      <c r="N1205" s="37"/>
      <c r="O1205" s="37"/>
      <c r="P1205" s="37"/>
      <c r="Q1205" s="37"/>
      <c r="R1205" s="37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37"/>
      <c r="AE1205" s="37"/>
      <c r="AF1205" s="37"/>
      <c r="AG1205" s="37"/>
    </row>
    <row r="1206" spans="1:33" ht="12.75" x14ac:dyDescent="0.2">
      <c r="A1206" s="37"/>
      <c r="B1206" s="37"/>
      <c r="C1206" s="37"/>
      <c r="D1206" s="37"/>
      <c r="E1206" s="37"/>
      <c r="F1206" s="37"/>
      <c r="G1206" s="37"/>
      <c r="H1206" s="37"/>
      <c r="I1206" s="37"/>
      <c r="J1206" s="37"/>
      <c r="K1206" s="37"/>
      <c r="L1206" s="37"/>
      <c r="M1206" s="37"/>
      <c r="N1206" s="37"/>
      <c r="O1206" s="37"/>
      <c r="P1206" s="37"/>
      <c r="Q1206" s="37"/>
      <c r="R1206" s="37"/>
      <c r="S1206" s="37"/>
      <c r="T1206" s="37"/>
      <c r="U1206" s="37"/>
      <c r="V1206" s="37"/>
      <c r="W1206" s="37"/>
      <c r="X1206" s="37"/>
      <c r="Y1206" s="37"/>
      <c r="Z1206" s="37"/>
      <c r="AA1206" s="37"/>
      <c r="AB1206" s="37"/>
      <c r="AC1206" s="37"/>
      <c r="AD1206" s="37"/>
      <c r="AE1206" s="37"/>
      <c r="AF1206" s="37"/>
      <c r="AG1206" s="37"/>
    </row>
    <row r="1207" spans="1:33" ht="12.75" x14ac:dyDescent="0.2">
      <c r="A1207" s="37"/>
      <c r="B1207" s="37"/>
      <c r="C1207" s="37"/>
      <c r="D1207" s="37"/>
      <c r="E1207" s="37"/>
      <c r="F1207" s="37"/>
      <c r="G1207" s="37"/>
      <c r="H1207" s="37"/>
      <c r="I1207" s="37"/>
      <c r="J1207" s="37"/>
      <c r="K1207" s="37"/>
      <c r="L1207" s="37"/>
      <c r="M1207" s="37"/>
      <c r="N1207" s="37"/>
      <c r="O1207" s="37"/>
      <c r="P1207" s="37"/>
      <c r="Q1207" s="37"/>
      <c r="R1207" s="37"/>
      <c r="S1207" s="37"/>
      <c r="T1207" s="37"/>
      <c r="U1207" s="37"/>
      <c r="V1207" s="37"/>
      <c r="W1207" s="37"/>
      <c r="X1207" s="37"/>
      <c r="Y1207" s="37"/>
      <c r="Z1207" s="37"/>
      <c r="AA1207" s="37"/>
      <c r="AB1207" s="37"/>
      <c r="AC1207" s="37"/>
      <c r="AD1207" s="37"/>
      <c r="AE1207" s="37"/>
      <c r="AF1207" s="37"/>
      <c r="AG1207" s="37"/>
    </row>
    <row r="1208" spans="1:33" ht="12.75" x14ac:dyDescent="0.2">
      <c r="A1208" s="37"/>
      <c r="B1208" s="37"/>
      <c r="C1208" s="37"/>
      <c r="D1208" s="37"/>
      <c r="E1208" s="37"/>
      <c r="F1208" s="37"/>
      <c r="G1208" s="37"/>
      <c r="H1208" s="37"/>
      <c r="I1208" s="37"/>
      <c r="J1208" s="37"/>
      <c r="K1208" s="37"/>
      <c r="L1208" s="37"/>
      <c r="M1208" s="37"/>
      <c r="N1208" s="37"/>
      <c r="O1208" s="37"/>
      <c r="P1208" s="37"/>
      <c r="Q1208" s="37"/>
      <c r="R1208" s="37"/>
      <c r="S1208" s="37"/>
      <c r="T1208" s="37"/>
      <c r="U1208" s="37"/>
      <c r="V1208" s="37"/>
      <c r="W1208" s="37"/>
      <c r="X1208" s="37"/>
      <c r="Y1208" s="37"/>
      <c r="Z1208" s="37"/>
      <c r="AA1208" s="37"/>
      <c r="AB1208" s="37"/>
      <c r="AC1208" s="37"/>
      <c r="AD1208" s="37"/>
      <c r="AE1208" s="37"/>
      <c r="AF1208" s="37"/>
      <c r="AG1208" s="37"/>
    </row>
    <row r="1209" spans="1:33" ht="12.75" x14ac:dyDescent="0.2">
      <c r="A1209" s="37"/>
      <c r="B1209" s="37"/>
      <c r="C1209" s="37"/>
      <c r="D1209" s="37"/>
      <c r="E1209" s="37"/>
      <c r="F1209" s="37"/>
      <c r="G1209" s="37"/>
      <c r="H1209" s="37"/>
      <c r="I1209" s="37"/>
      <c r="J1209" s="37"/>
      <c r="K1209" s="37"/>
      <c r="L1209" s="37"/>
      <c r="M1209" s="37"/>
      <c r="N1209" s="37"/>
      <c r="O1209" s="37"/>
      <c r="P1209" s="37"/>
      <c r="Q1209" s="37"/>
      <c r="R1209" s="37"/>
      <c r="S1209" s="37"/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7"/>
      <c r="AD1209" s="37"/>
      <c r="AE1209" s="37"/>
      <c r="AF1209" s="37"/>
      <c r="AG1209" s="37"/>
    </row>
    <row r="1210" spans="1:33" ht="12.75" x14ac:dyDescent="0.2">
      <c r="A1210" s="37"/>
      <c r="B1210" s="37"/>
      <c r="C1210" s="37"/>
      <c r="D1210" s="37"/>
      <c r="E1210" s="37"/>
      <c r="F1210" s="37"/>
      <c r="G1210" s="37"/>
      <c r="H1210" s="37"/>
      <c r="I1210" s="37"/>
      <c r="J1210" s="37"/>
      <c r="K1210" s="37"/>
      <c r="L1210" s="37"/>
      <c r="M1210" s="37"/>
      <c r="N1210" s="37"/>
      <c r="O1210" s="37"/>
      <c r="P1210" s="37"/>
      <c r="Q1210" s="37"/>
      <c r="R1210" s="37"/>
      <c r="S1210" s="37"/>
      <c r="T1210" s="37"/>
      <c r="U1210" s="37"/>
      <c r="V1210" s="37"/>
      <c r="W1210" s="37"/>
      <c r="X1210" s="37"/>
      <c r="Y1210" s="37"/>
      <c r="Z1210" s="37"/>
      <c r="AA1210" s="37"/>
      <c r="AB1210" s="37"/>
      <c r="AC1210" s="37"/>
      <c r="AD1210" s="37"/>
      <c r="AE1210" s="37"/>
      <c r="AF1210" s="37"/>
      <c r="AG1210" s="37"/>
    </row>
    <row r="1211" spans="1:33" ht="12.75" x14ac:dyDescent="0.2">
      <c r="A1211" s="37"/>
      <c r="B1211" s="37"/>
      <c r="C1211" s="37"/>
      <c r="D1211" s="37"/>
      <c r="E1211" s="37"/>
      <c r="F1211" s="37"/>
      <c r="G1211" s="37"/>
      <c r="H1211" s="37"/>
      <c r="I1211" s="37"/>
      <c r="J1211" s="37"/>
      <c r="K1211" s="37"/>
      <c r="L1211" s="37"/>
      <c r="M1211" s="37"/>
      <c r="N1211" s="37"/>
      <c r="O1211" s="37"/>
      <c r="P1211" s="37"/>
      <c r="Q1211" s="37"/>
      <c r="R1211" s="37"/>
      <c r="S1211" s="37"/>
      <c r="T1211" s="37"/>
      <c r="U1211" s="37"/>
      <c r="V1211" s="37"/>
      <c r="W1211" s="37"/>
      <c r="X1211" s="37"/>
      <c r="Y1211" s="37"/>
      <c r="Z1211" s="37"/>
      <c r="AA1211" s="37"/>
      <c r="AB1211" s="37"/>
      <c r="AC1211" s="37"/>
      <c r="AD1211" s="37"/>
      <c r="AE1211" s="37"/>
      <c r="AF1211" s="37"/>
      <c r="AG1211" s="37"/>
    </row>
    <row r="1212" spans="1:33" ht="12.75" x14ac:dyDescent="0.2">
      <c r="A1212" s="37"/>
      <c r="B1212" s="37"/>
      <c r="C1212" s="37"/>
      <c r="D1212" s="37"/>
      <c r="E1212" s="37"/>
      <c r="F1212" s="37"/>
      <c r="G1212" s="37"/>
      <c r="H1212" s="37"/>
      <c r="I1212" s="37"/>
      <c r="J1212" s="37"/>
      <c r="K1212" s="37"/>
      <c r="L1212" s="37"/>
      <c r="M1212" s="37"/>
      <c r="N1212" s="37"/>
      <c r="O1212" s="37"/>
      <c r="P1212" s="37"/>
      <c r="Q1212" s="37"/>
      <c r="R1212" s="37"/>
      <c r="S1212" s="37"/>
      <c r="T1212" s="37"/>
      <c r="U1212" s="37"/>
      <c r="V1212" s="37"/>
      <c r="W1212" s="37"/>
      <c r="X1212" s="37"/>
      <c r="Y1212" s="37"/>
      <c r="Z1212" s="37"/>
      <c r="AA1212" s="37"/>
      <c r="AB1212" s="37"/>
      <c r="AC1212" s="37"/>
      <c r="AD1212" s="37"/>
      <c r="AE1212" s="37"/>
      <c r="AF1212" s="37"/>
      <c r="AG1212" s="37"/>
    </row>
    <row r="1213" spans="1:33" ht="12.75" x14ac:dyDescent="0.2">
      <c r="A1213" s="37"/>
      <c r="B1213" s="37"/>
      <c r="C1213" s="37"/>
      <c r="D1213" s="37"/>
      <c r="E1213" s="37"/>
      <c r="F1213" s="37"/>
      <c r="G1213" s="37"/>
      <c r="H1213" s="37"/>
      <c r="I1213" s="37"/>
      <c r="J1213" s="37"/>
      <c r="K1213" s="37"/>
      <c r="L1213" s="37"/>
      <c r="M1213" s="37"/>
      <c r="N1213" s="37"/>
      <c r="O1213" s="37"/>
      <c r="P1213" s="37"/>
      <c r="Q1213" s="37"/>
      <c r="R1213" s="37"/>
      <c r="S1213" s="37"/>
      <c r="T1213" s="37"/>
      <c r="U1213" s="37"/>
      <c r="V1213" s="37"/>
      <c r="W1213" s="37"/>
      <c r="X1213" s="37"/>
      <c r="Y1213" s="37"/>
      <c r="Z1213" s="37"/>
      <c r="AA1213" s="37"/>
      <c r="AB1213" s="37"/>
      <c r="AC1213" s="37"/>
      <c r="AD1213" s="37"/>
      <c r="AE1213" s="37"/>
      <c r="AF1213" s="37"/>
      <c r="AG1213" s="37"/>
    </row>
    <row r="1214" spans="1:33" ht="12.75" x14ac:dyDescent="0.2">
      <c r="A1214" s="37"/>
      <c r="B1214" s="37"/>
      <c r="C1214" s="37"/>
      <c r="D1214" s="37"/>
      <c r="E1214" s="37"/>
      <c r="F1214" s="37"/>
      <c r="G1214" s="37"/>
      <c r="H1214" s="37"/>
      <c r="I1214" s="37"/>
      <c r="J1214" s="37"/>
      <c r="K1214" s="37"/>
      <c r="L1214" s="37"/>
      <c r="M1214" s="37"/>
      <c r="N1214" s="37"/>
      <c r="O1214" s="37"/>
      <c r="P1214" s="37"/>
      <c r="Q1214" s="37"/>
      <c r="R1214" s="37"/>
      <c r="S1214" s="37"/>
      <c r="T1214" s="37"/>
      <c r="U1214" s="37"/>
      <c r="V1214" s="37"/>
      <c r="W1214" s="37"/>
      <c r="X1214" s="37"/>
      <c r="Y1214" s="37"/>
      <c r="Z1214" s="37"/>
      <c r="AA1214" s="37"/>
      <c r="AB1214" s="37"/>
      <c r="AC1214" s="37"/>
      <c r="AD1214" s="37"/>
      <c r="AE1214" s="37"/>
      <c r="AF1214" s="37"/>
      <c r="AG1214" s="37"/>
    </row>
    <row r="1215" spans="1:33" ht="12.75" x14ac:dyDescent="0.2">
      <c r="A1215" s="37"/>
      <c r="B1215" s="37"/>
      <c r="C1215" s="37"/>
      <c r="D1215" s="37"/>
      <c r="E1215" s="37"/>
      <c r="F1215" s="37"/>
      <c r="G1215" s="37"/>
      <c r="H1215" s="37"/>
      <c r="I1215" s="37"/>
      <c r="J1215" s="37"/>
      <c r="K1215" s="37"/>
      <c r="L1215" s="37"/>
      <c r="M1215" s="37"/>
      <c r="N1215" s="37"/>
      <c r="O1215" s="37"/>
      <c r="P1215" s="37"/>
      <c r="Q1215" s="37"/>
      <c r="R1215" s="37"/>
      <c r="S1215" s="37"/>
      <c r="T1215" s="37"/>
      <c r="U1215" s="37"/>
      <c r="V1215" s="37"/>
      <c r="W1215" s="37"/>
      <c r="X1215" s="37"/>
      <c r="Y1215" s="37"/>
      <c r="Z1215" s="37"/>
      <c r="AA1215" s="37"/>
      <c r="AB1215" s="37"/>
      <c r="AC1215" s="37"/>
      <c r="AD1215" s="37"/>
      <c r="AE1215" s="37"/>
      <c r="AF1215" s="37"/>
      <c r="AG1215" s="37"/>
    </row>
    <row r="1216" spans="1:33" ht="12.75" x14ac:dyDescent="0.2">
      <c r="A1216" s="37"/>
      <c r="B1216" s="37"/>
      <c r="C1216" s="37"/>
      <c r="D1216" s="37"/>
      <c r="E1216" s="37"/>
      <c r="F1216" s="37"/>
      <c r="G1216" s="37"/>
      <c r="H1216" s="37"/>
      <c r="I1216" s="37"/>
      <c r="J1216" s="37"/>
      <c r="K1216" s="37"/>
      <c r="L1216" s="37"/>
      <c r="M1216" s="37"/>
      <c r="N1216" s="37"/>
      <c r="O1216" s="37"/>
      <c r="P1216" s="37"/>
      <c r="Q1216" s="37"/>
      <c r="R1216" s="37"/>
      <c r="S1216" s="37"/>
      <c r="T1216" s="37"/>
      <c r="U1216" s="37"/>
      <c r="V1216" s="37"/>
      <c r="W1216" s="37"/>
      <c r="X1216" s="37"/>
      <c r="Y1216" s="37"/>
      <c r="Z1216" s="37"/>
      <c r="AA1216" s="37"/>
      <c r="AB1216" s="37"/>
      <c r="AC1216" s="37"/>
      <c r="AD1216" s="37"/>
      <c r="AE1216" s="37"/>
      <c r="AF1216" s="37"/>
      <c r="AG1216" s="37"/>
    </row>
    <row r="1217" spans="1:33" ht="12.75" x14ac:dyDescent="0.2">
      <c r="A1217" s="37"/>
      <c r="B1217" s="37"/>
      <c r="C1217" s="37"/>
      <c r="D1217" s="37"/>
      <c r="E1217" s="37"/>
      <c r="F1217" s="37"/>
      <c r="G1217" s="37"/>
      <c r="H1217" s="37"/>
      <c r="I1217" s="37"/>
      <c r="J1217" s="37"/>
      <c r="K1217" s="37"/>
      <c r="L1217" s="37"/>
      <c r="M1217" s="37"/>
      <c r="N1217" s="37"/>
      <c r="O1217" s="37"/>
      <c r="P1217" s="37"/>
      <c r="Q1217" s="37"/>
      <c r="R1217" s="37"/>
      <c r="S1217" s="37"/>
      <c r="T1217" s="37"/>
      <c r="U1217" s="37"/>
      <c r="V1217" s="37"/>
      <c r="W1217" s="37"/>
      <c r="X1217" s="37"/>
      <c r="Y1217" s="37"/>
      <c r="Z1217" s="37"/>
      <c r="AA1217" s="37"/>
      <c r="AB1217" s="37"/>
      <c r="AC1217" s="37"/>
      <c r="AD1217" s="37"/>
      <c r="AE1217" s="37"/>
      <c r="AF1217" s="37"/>
      <c r="AG1217" s="37"/>
    </row>
    <row r="1218" spans="1:33" ht="12.75" x14ac:dyDescent="0.2">
      <c r="A1218" s="37"/>
      <c r="B1218" s="37"/>
      <c r="C1218" s="37"/>
      <c r="D1218" s="37"/>
      <c r="E1218" s="37"/>
      <c r="F1218" s="37"/>
      <c r="G1218" s="37"/>
      <c r="H1218" s="37"/>
      <c r="I1218" s="37"/>
      <c r="J1218" s="37"/>
      <c r="K1218" s="37"/>
      <c r="L1218" s="37"/>
      <c r="M1218" s="37"/>
      <c r="N1218" s="37"/>
      <c r="O1218" s="37"/>
      <c r="P1218" s="37"/>
      <c r="Q1218" s="37"/>
      <c r="R1218" s="37"/>
      <c r="S1218" s="37"/>
      <c r="T1218" s="37"/>
      <c r="U1218" s="37"/>
      <c r="V1218" s="37"/>
      <c r="W1218" s="37"/>
      <c r="X1218" s="37"/>
      <c r="Y1218" s="37"/>
      <c r="Z1218" s="37"/>
      <c r="AA1218" s="37"/>
      <c r="AB1218" s="37"/>
      <c r="AC1218" s="37"/>
      <c r="AD1218" s="37"/>
      <c r="AE1218" s="37"/>
      <c r="AF1218" s="37"/>
      <c r="AG1218" s="37"/>
    </row>
    <row r="1219" spans="1:33" ht="12.75" x14ac:dyDescent="0.2">
      <c r="A1219" s="37"/>
      <c r="B1219" s="37"/>
      <c r="C1219" s="37"/>
      <c r="D1219" s="37"/>
      <c r="E1219" s="37"/>
      <c r="F1219" s="37"/>
      <c r="G1219" s="37"/>
      <c r="H1219" s="37"/>
      <c r="I1219" s="37"/>
      <c r="J1219" s="37"/>
      <c r="K1219" s="37"/>
      <c r="L1219" s="37"/>
      <c r="M1219" s="37"/>
      <c r="N1219" s="37"/>
      <c r="O1219" s="37"/>
      <c r="P1219" s="37"/>
      <c r="Q1219" s="37"/>
      <c r="R1219" s="37"/>
      <c r="S1219" s="37"/>
      <c r="T1219" s="37"/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F1219" s="37"/>
      <c r="AG1219" s="37"/>
    </row>
    <row r="1220" spans="1:33" ht="12.75" x14ac:dyDescent="0.2">
      <c r="A1220" s="37"/>
      <c r="B1220" s="37"/>
      <c r="C1220" s="37"/>
      <c r="D1220" s="37"/>
      <c r="E1220" s="37"/>
      <c r="F1220" s="37"/>
      <c r="G1220" s="37"/>
      <c r="H1220" s="37"/>
      <c r="I1220" s="37"/>
      <c r="J1220" s="37"/>
      <c r="K1220" s="37"/>
      <c r="L1220" s="37"/>
      <c r="M1220" s="37"/>
      <c r="N1220" s="37"/>
      <c r="O1220" s="37"/>
      <c r="P1220" s="37"/>
      <c r="Q1220" s="37"/>
      <c r="R1220" s="37"/>
      <c r="S1220" s="37"/>
      <c r="T1220" s="37"/>
      <c r="U1220" s="37"/>
      <c r="V1220" s="37"/>
      <c r="W1220" s="37"/>
      <c r="X1220" s="37"/>
      <c r="Y1220" s="37"/>
      <c r="Z1220" s="37"/>
      <c r="AA1220" s="37"/>
      <c r="AB1220" s="37"/>
      <c r="AC1220" s="37"/>
      <c r="AD1220" s="37"/>
      <c r="AE1220" s="37"/>
      <c r="AF1220" s="37"/>
      <c r="AG1220" s="37"/>
    </row>
    <row r="1221" spans="1:33" ht="12.75" x14ac:dyDescent="0.2">
      <c r="A1221" s="37"/>
      <c r="B1221" s="37"/>
      <c r="C1221" s="37"/>
      <c r="D1221" s="37"/>
      <c r="E1221" s="37"/>
      <c r="F1221" s="37"/>
      <c r="G1221" s="37"/>
      <c r="H1221" s="37"/>
      <c r="I1221" s="37"/>
      <c r="J1221" s="37"/>
      <c r="K1221" s="37"/>
      <c r="L1221" s="37"/>
      <c r="M1221" s="37"/>
      <c r="N1221" s="37"/>
      <c r="O1221" s="37"/>
      <c r="P1221" s="37"/>
      <c r="Q1221" s="37"/>
      <c r="R1221" s="37"/>
      <c r="S1221" s="37"/>
      <c r="T1221" s="37"/>
      <c r="U1221" s="37"/>
      <c r="V1221" s="37"/>
      <c r="W1221" s="37"/>
      <c r="X1221" s="37"/>
      <c r="Y1221" s="37"/>
      <c r="Z1221" s="37"/>
      <c r="AA1221" s="37"/>
      <c r="AB1221" s="37"/>
      <c r="AC1221" s="37"/>
      <c r="AD1221" s="37"/>
      <c r="AE1221" s="37"/>
      <c r="AF1221" s="37"/>
      <c r="AG1221" s="37"/>
    </row>
    <row r="1222" spans="1:33" ht="12.75" x14ac:dyDescent="0.2">
      <c r="A1222" s="37"/>
      <c r="B1222" s="37"/>
      <c r="C1222" s="37"/>
      <c r="D1222" s="37"/>
      <c r="E1222" s="37"/>
      <c r="F1222" s="37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  <c r="Q1222" s="37"/>
      <c r="R1222" s="37"/>
      <c r="S1222" s="37"/>
      <c r="T1222" s="37"/>
      <c r="U1222" s="37"/>
      <c r="V1222" s="37"/>
      <c r="W1222" s="37"/>
      <c r="X1222" s="37"/>
      <c r="Y1222" s="37"/>
      <c r="Z1222" s="37"/>
      <c r="AA1222" s="37"/>
      <c r="AB1222" s="37"/>
      <c r="AC1222" s="37"/>
      <c r="AD1222" s="37"/>
      <c r="AE1222" s="37"/>
      <c r="AF1222" s="37"/>
      <c r="AG1222" s="37"/>
    </row>
    <row r="1223" spans="1:33" ht="12.75" x14ac:dyDescent="0.2">
      <c r="A1223" s="37"/>
      <c r="B1223" s="37"/>
      <c r="C1223" s="37"/>
      <c r="D1223" s="37"/>
      <c r="E1223" s="37"/>
      <c r="F1223" s="37"/>
      <c r="G1223" s="37"/>
      <c r="H1223" s="37"/>
      <c r="I1223" s="37"/>
      <c r="J1223" s="37"/>
      <c r="K1223" s="37"/>
      <c r="L1223" s="37"/>
      <c r="M1223" s="37"/>
      <c r="N1223" s="37"/>
      <c r="O1223" s="37"/>
      <c r="P1223" s="37"/>
      <c r="Q1223" s="37"/>
      <c r="R1223" s="37"/>
      <c r="S1223" s="37"/>
      <c r="T1223" s="37"/>
      <c r="U1223" s="37"/>
      <c r="V1223" s="37"/>
      <c r="W1223" s="37"/>
      <c r="X1223" s="37"/>
      <c r="Y1223" s="37"/>
      <c r="Z1223" s="37"/>
      <c r="AA1223" s="37"/>
      <c r="AB1223" s="37"/>
      <c r="AC1223" s="37"/>
      <c r="AD1223" s="37"/>
      <c r="AE1223" s="37"/>
      <c r="AF1223" s="37"/>
      <c r="AG1223" s="37"/>
    </row>
    <row r="1224" spans="1:33" ht="12.75" x14ac:dyDescent="0.2">
      <c r="A1224" s="37"/>
      <c r="B1224" s="37"/>
      <c r="C1224" s="37"/>
      <c r="D1224" s="37"/>
      <c r="E1224" s="37"/>
      <c r="F1224" s="37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  <c r="Q1224" s="37"/>
      <c r="R1224" s="37"/>
      <c r="S1224" s="37"/>
      <c r="T1224" s="37"/>
      <c r="U1224" s="37"/>
      <c r="V1224" s="37"/>
      <c r="W1224" s="37"/>
      <c r="X1224" s="37"/>
      <c r="Y1224" s="37"/>
      <c r="Z1224" s="37"/>
      <c r="AA1224" s="37"/>
      <c r="AB1224" s="37"/>
      <c r="AC1224" s="37"/>
      <c r="AD1224" s="37"/>
      <c r="AE1224" s="37"/>
      <c r="AF1224" s="37"/>
      <c r="AG1224" s="37"/>
    </row>
    <row r="1225" spans="1:33" ht="12.75" x14ac:dyDescent="0.2">
      <c r="A1225" s="37"/>
      <c r="B1225" s="37"/>
      <c r="C1225" s="37"/>
      <c r="D1225" s="37"/>
      <c r="E1225" s="37"/>
      <c r="F1225" s="37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  <c r="Q1225" s="37"/>
      <c r="R1225" s="37"/>
      <c r="S1225" s="37"/>
      <c r="T1225" s="37"/>
      <c r="U1225" s="37"/>
      <c r="V1225" s="37"/>
      <c r="W1225" s="37"/>
      <c r="X1225" s="37"/>
      <c r="Y1225" s="37"/>
      <c r="Z1225" s="37"/>
      <c r="AA1225" s="37"/>
      <c r="AB1225" s="37"/>
      <c r="AC1225" s="37"/>
      <c r="AD1225" s="37"/>
      <c r="AE1225" s="37"/>
      <c r="AF1225" s="37"/>
      <c r="AG1225" s="37"/>
    </row>
    <row r="1226" spans="1:33" ht="12.75" x14ac:dyDescent="0.2">
      <c r="A1226" s="37"/>
      <c r="B1226" s="37"/>
      <c r="C1226" s="37"/>
      <c r="D1226" s="37"/>
      <c r="E1226" s="37"/>
      <c r="F1226" s="37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  <c r="Q1226" s="37"/>
      <c r="R1226" s="37"/>
      <c r="S1226" s="37"/>
      <c r="T1226" s="37"/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37"/>
      <c r="AE1226" s="37"/>
      <c r="AF1226" s="37"/>
      <c r="AG1226" s="37"/>
    </row>
    <row r="1227" spans="1:33" ht="12.75" x14ac:dyDescent="0.2">
      <c r="A1227" s="37"/>
      <c r="B1227" s="37"/>
      <c r="C1227" s="37"/>
      <c r="D1227" s="37"/>
      <c r="E1227" s="37"/>
      <c r="F1227" s="37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37"/>
      <c r="AE1227" s="37"/>
      <c r="AF1227" s="37"/>
      <c r="AG1227" s="37"/>
    </row>
    <row r="1228" spans="1:33" ht="12.75" x14ac:dyDescent="0.2">
      <c r="A1228" s="37"/>
      <c r="B1228" s="37"/>
      <c r="C1228" s="37"/>
      <c r="D1228" s="37"/>
      <c r="E1228" s="37"/>
      <c r="F1228" s="37"/>
      <c r="G1228" s="37"/>
      <c r="H1228" s="37"/>
      <c r="I1228" s="37"/>
      <c r="J1228" s="37"/>
      <c r="K1228" s="37"/>
      <c r="L1228" s="37"/>
      <c r="M1228" s="37"/>
      <c r="N1228" s="37"/>
      <c r="O1228" s="37"/>
      <c r="P1228" s="37"/>
      <c r="Q1228" s="37"/>
      <c r="R1228" s="37"/>
      <c r="S1228" s="37"/>
      <c r="T1228" s="37"/>
      <c r="U1228" s="37"/>
      <c r="V1228" s="37"/>
      <c r="W1228" s="37"/>
      <c r="X1228" s="37"/>
      <c r="Y1228" s="37"/>
      <c r="Z1228" s="37"/>
      <c r="AA1228" s="37"/>
      <c r="AB1228" s="37"/>
      <c r="AC1228" s="37"/>
      <c r="AD1228" s="37"/>
      <c r="AE1228" s="37"/>
      <c r="AF1228" s="37"/>
      <c r="AG1228" s="37"/>
    </row>
    <row r="1229" spans="1:33" ht="12.75" x14ac:dyDescent="0.2">
      <c r="A1229" s="37"/>
      <c r="B1229" s="37"/>
      <c r="C1229" s="37"/>
      <c r="D1229" s="37"/>
      <c r="E1229" s="37"/>
      <c r="F1229" s="37"/>
      <c r="G1229" s="37"/>
      <c r="H1229" s="37"/>
      <c r="I1229" s="37"/>
      <c r="J1229" s="37"/>
      <c r="K1229" s="37"/>
      <c r="L1229" s="37"/>
      <c r="M1229" s="37"/>
      <c r="N1229" s="37"/>
      <c r="O1229" s="37"/>
      <c r="P1229" s="37"/>
      <c r="Q1229" s="37"/>
      <c r="R1229" s="37"/>
      <c r="S1229" s="37"/>
      <c r="T1229" s="37"/>
      <c r="U1229" s="37"/>
      <c r="V1229" s="37"/>
      <c r="W1229" s="37"/>
      <c r="X1229" s="37"/>
      <c r="Y1229" s="37"/>
      <c r="Z1229" s="37"/>
      <c r="AA1229" s="37"/>
      <c r="AB1229" s="37"/>
      <c r="AC1229" s="37"/>
      <c r="AD1229" s="37"/>
      <c r="AE1229" s="37"/>
      <c r="AF1229" s="37"/>
      <c r="AG1229" s="37"/>
    </row>
    <row r="1230" spans="1:33" ht="12.75" x14ac:dyDescent="0.2">
      <c r="A1230" s="37"/>
      <c r="B1230" s="37"/>
      <c r="C1230" s="37"/>
      <c r="D1230" s="37"/>
      <c r="E1230" s="37"/>
      <c r="F1230" s="37"/>
      <c r="G1230" s="37"/>
      <c r="H1230" s="37"/>
      <c r="I1230" s="37"/>
      <c r="J1230" s="37"/>
      <c r="K1230" s="37"/>
      <c r="L1230" s="37"/>
      <c r="M1230" s="37"/>
      <c r="N1230" s="37"/>
      <c r="O1230" s="37"/>
      <c r="P1230" s="37"/>
      <c r="Q1230" s="37"/>
      <c r="R1230" s="37"/>
      <c r="S1230" s="37"/>
      <c r="T1230" s="37"/>
      <c r="U1230" s="37"/>
      <c r="V1230" s="37"/>
      <c r="W1230" s="37"/>
      <c r="X1230" s="37"/>
      <c r="Y1230" s="37"/>
      <c r="Z1230" s="37"/>
      <c r="AA1230" s="37"/>
      <c r="AB1230" s="37"/>
      <c r="AC1230" s="37"/>
      <c r="AD1230" s="37"/>
      <c r="AE1230" s="37"/>
      <c r="AF1230" s="37"/>
      <c r="AG1230" s="37"/>
    </row>
    <row r="1231" spans="1:33" ht="12.75" x14ac:dyDescent="0.2">
      <c r="A1231" s="37"/>
      <c r="B1231" s="37"/>
      <c r="C1231" s="37"/>
      <c r="D1231" s="37"/>
      <c r="E1231" s="37"/>
      <c r="F1231" s="37"/>
      <c r="G1231" s="37"/>
      <c r="H1231" s="37"/>
      <c r="I1231" s="37"/>
      <c r="J1231" s="37"/>
      <c r="K1231" s="37"/>
      <c r="L1231" s="37"/>
      <c r="M1231" s="37"/>
      <c r="N1231" s="37"/>
      <c r="O1231" s="37"/>
      <c r="P1231" s="37"/>
      <c r="Q1231" s="37"/>
      <c r="R1231" s="37"/>
      <c r="S1231" s="37"/>
      <c r="T1231" s="37"/>
      <c r="U1231" s="37"/>
      <c r="V1231" s="37"/>
      <c r="W1231" s="37"/>
      <c r="X1231" s="37"/>
      <c r="Y1231" s="37"/>
      <c r="Z1231" s="37"/>
      <c r="AA1231" s="37"/>
      <c r="AB1231" s="37"/>
      <c r="AC1231" s="37"/>
      <c r="AD1231" s="37"/>
      <c r="AE1231" s="37"/>
      <c r="AF1231" s="37"/>
      <c r="AG1231" s="37"/>
    </row>
    <row r="1232" spans="1:33" ht="12.75" x14ac:dyDescent="0.2">
      <c r="A1232" s="37"/>
      <c r="B1232" s="37"/>
      <c r="C1232" s="37"/>
      <c r="D1232" s="37"/>
      <c r="E1232" s="37"/>
      <c r="F1232" s="37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/>
      <c r="V1232" s="37"/>
      <c r="W1232" s="37"/>
      <c r="X1232" s="37"/>
      <c r="Y1232" s="37"/>
      <c r="Z1232" s="37"/>
      <c r="AA1232" s="37"/>
      <c r="AB1232" s="37"/>
      <c r="AC1232" s="37"/>
      <c r="AD1232" s="37"/>
      <c r="AE1232" s="37"/>
      <c r="AF1232" s="37"/>
      <c r="AG1232" s="37"/>
    </row>
    <row r="1233" spans="1:33" ht="12.75" x14ac:dyDescent="0.2">
      <c r="A1233" s="37"/>
      <c r="B1233" s="37"/>
      <c r="C1233" s="37"/>
      <c r="D1233" s="37"/>
      <c r="E1233" s="37"/>
      <c r="F1233" s="37"/>
      <c r="G1233" s="37"/>
      <c r="H1233" s="37"/>
      <c r="I1233" s="37"/>
      <c r="J1233" s="37"/>
      <c r="K1233" s="37"/>
      <c r="L1233" s="37"/>
      <c r="M1233" s="37"/>
      <c r="N1233" s="37"/>
      <c r="O1233" s="37"/>
      <c r="P1233" s="37"/>
      <c r="Q1233" s="37"/>
      <c r="R1233" s="37"/>
      <c r="S1233" s="37"/>
      <c r="T1233" s="37"/>
      <c r="U1233" s="37"/>
      <c r="V1233" s="37"/>
      <c r="W1233" s="37"/>
      <c r="X1233" s="37"/>
      <c r="Y1233" s="37"/>
      <c r="Z1233" s="37"/>
      <c r="AA1233" s="37"/>
      <c r="AB1233" s="37"/>
      <c r="AC1233" s="37"/>
      <c r="AD1233" s="37"/>
      <c r="AE1233" s="37"/>
      <c r="AF1233" s="37"/>
      <c r="AG1233" s="37"/>
    </row>
    <row r="1234" spans="1:33" ht="12.75" x14ac:dyDescent="0.2">
      <c r="A1234" s="37"/>
      <c r="B1234" s="37"/>
      <c r="C1234" s="37"/>
      <c r="D1234" s="37"/>
      <c r="E1234" s="37"/>
      <c r="F1234" s="37"/>
      <c r="G1234" s="37"/>
      <c r="H1234" s="37"/>
      <c r="I1234" s="37"/>
      <c r="J1234" s="37"/>
      <c r="K1234" s="37"/>
      <c r="L1234" s="37"/>
      <c r="M1234" s="37"/>
      <c r="N1234" s="37"/>
      <c r="O1234" s="37"/>
      <c r="P1234" s="37"/>
      <c r="Q1234" s="37"/>
      <c r="R1234" s="37"/>
      <c r="S1234" s="37"/>
      <c r="T1234" s="37"/>
      <c r="U1234" s="37"/>
      <c r="V1234" s="37"/>
      <c r="W1234" s="37"/>
      <c r="X1234" s="37"/>
      <c r="Y1234" s="37"/>
      <c r="Z1234" s="37"/>
      <c r="AA1234" s="37"/>
      <c r="AB1234" s="37"/>
      <c r="AC1234" s="37"/>
      <c r="AD1234" s="37"/>
      <c r="AE1234" s="37"/>
      <c r="AF1234" s="37"/>
      <c r="AG1234" s="37"/>
    </row>
    <row r="1235" spans="1:33" ht="12.75" x14ac:dyDescent="0.2">
      <c r="A1235" s="37"/>
      <c r="B1235" s="37"/>
      <c r="C1235" s="37"/>
      <c r="D1235" s="37"/>
      <c r="E1235" s="37"/>
      <c r="F1235" s="37"/>
      <c r="G1235" s="37"/>
      <c r="H1235" s="37"/>
      <c r="I1235" s="37"/>
      <c r="J1235" s="37"/>
      <c r="K1235" s="37"/>
      <c r="L1235" s="37"/>
      <c r="M1235" s="37"/>
      <c r="N1235" s="37"/>
      <c r="O1235" s="37"/>
      <c r="P1235" s="37"/>
      <c r="Q1235" s="37"/>
      <c r="R1235" s="37"/>
      <c r="S1235" s="37"/>
      <c r="T1235" s="37"/>
      <c r="U1235" s="37"/>
      <c r="V1235" s="37"/>
      <c r="W1235" s="37"/>
      <c r="X1235" s="37"/>
      <c r="Y1235" s="37"/>
      <c r="Z1235" s="37"/>
      <c r="AA1235" s="37"/>
      <c r="AB1235" s="37"/>
      <c r="AC1235" s="37"/>
      <c r="AD1235" s="37"/>
      <c r="AE1235" s="37"/>
      <c r="AF1235" s="37"/>
      <c r="AG1235" s="37"/>
    </row>
    <row r="1236" spans="1:33" ht="12.75" x14ac:dyDescent="0.2">
      <c r="A1236" s="37"/>
      <c r="B1236" s="37"/>
      <c r="C1236" s="37"/>
      <c r="D1236" s="37"/>
      <c r="E1236" s="37"/>
      <c r="F1236" s="37"/>
      <c r="G1236" s="37"/>
      <c r="H1236" s="37"/>
      <c r="I1236" s="37"/>
      <c r="J1236" s="37"/>
      <c r="K1236" s="37"/>
      <c r="L1236" s="37"/>
      <c r="M1236" s="37"/>
      <c r="N1236" s="37"/>
      <c r="O1236" s="37"/>
      <c r="P1236" s="37"/>
      <c r="Q1236" s="37"/>
      <c r="R1236" s="37"/>
      <c r="S1236" s="37"/>
      <c r="T1236" s="37"/>
      <c r="U1236" s="37"/>
      <c r="V1236" s="37"/>
      <c r="W1236" s="37"/>
      <c r="X1236" s="37"/>
      <c r="Y1236" s="37"/>
      <c r="Z1236" s="37"/>
      <c r="AA1236" s="37"/>
      <c r="AB1236" s="37"/>
      <c r="AC1236" s="37"/>
      <c r="AD1236" s="37"/>
      <c r="AE1236" s="37"/>
      <c r="AF1236" s="37"/>
      <c r="AG1236" s="37"/>
    </row>
    <row r="1237" spans="1:33" ht="12.75" x14ac:dyDescent="0.2">
      <c r="A1237" s="37"/>
      <c r="B1237" s="37"/>
      <c r="C1237" s="37"/>
      <c r="D1237" s="37"/>
      <c r="E1237" s="37"/>
      <c r="F1237" s="37"/>
      <c r="G1237" s="37"/>
      <c r="H1237" s="37"/>
      <c r="I1237" s="37"/>
      <c r="J1237" s="37"/>
      <c r="K1237" s="37"/>
      <c r="L1237" s="37"/>
      <c r="M1237" s="37"/>
      <c r="N1237" s="37"/>
      <c r="O1237" s="37"/>
      <c r="P1237" s="37"/>
      <c r="Q1237" s="37"/>
      <c r="R1237" s="37"/>
      <c r="S1237" s="37"/>
      <c r="T1237" s="37"/>
      <c r="U1237" s="37"/>
      <c r="V1237" s="37"/>
      <c r="W1237" s="37"/>
      <c r="X1237" s="37"/>
      <c r="Y1237" s="37"/>
      <c r="Z1237" s="37"/>
      <c r="AA1237" s="37"/>
      <c r="AB1237" s="37"/>
      <c r="AC1237" s="37"/>
      <c r="AD1237" s="37"/>
      <c r="AE1237" s="37"/>
      <c r="AF1237" s="37"/>
      <c r="AG1237" s="37"/>
    </row>
    <row r="1238" spans="1:33" ht="12.75" x14ac:dyDescent="0.2">
      <c r="A1238" s="37"/>
      <c r="B1238" s="37"/>
      <c r="C1238" s="37"/>
      <c r="D1238" s="37"/>
      <c r="E1238" s="37"/>
      <c r="F1238" s="37"/>
      <c r="G1238" s="37"/>
      <c r="H1238" s="37"/>
      <c r="I1238" s="37"/>
      <c r="J1238" s="37"/>
      <c r="K1238" s="37"/>
      <c r="L1238" s="37"/>
      <c r="M1238" s="37"/>
      <c r="N1238" s="37"/>
      <c r="O1238" s="37"/>
      <c r="P1238" s="37"/>
      <c r="Q1238" s="37"/>
      <c r="R1238" s="37"/>
      <c r="S1238" s="37"/>
      <c r="T1238" s="37"/>
      <c r="U1238" s="37"/>
      <c r="V1238" s="37"/>
      <c r="W1238" s="37"/>
      <c r="X1238" s="37"/>
      <c r="Y1238" s="37"/>
      <c r="Z1238" s="37"/>
      <c r="AA1238" s="37"/>
      <c r="AB1238" s="37"/>
      <c r="AC1238" s="37"/>
      <c r="AD1238" s="37"/>
      <c r="AE1238" s="37"/>
      <c r="AF1238" s="37"/>
      <c r="AG1238" s="37"/>
    </row>
    <row r="1239" spans="1:33" ht="12.75" x14ac:dyDescent="0.2">
      <c r="A1239" s="37"/>
      <c r="B1239" s="37"/>
      <c r="C1239" s="37"/>
      <c r="D1239" s="37"/>
      <c r="E1239" s="37"/>
      <c r="F1239" s="37"/>
      <c r="G1239" s="37"/>
      <c r="H1239" s="37"/>
      <c r="I1239" s="37"/>
      <c r="J1239" s="37"/>
      <c r="K1239" s="37"/>
      <c r="L1239" s="37"/>
      <c r="M1239" s="37"/>
      <c r="N1239" s="37"/>
      <c r="O1239" s="37"/>
      <c r="P1239" s="37"/>
      <c r="Q1239" s="37"/>
      <c r="R1239" s="37"/>
      <c r="S1239" s="37"/>
      <c r="T1239" s="37"/>
      <c r="U1239" s="37"/>
      <c r="V1239" s="37"/>
      <c r="W1239" s="37"/>
      <c r="X1239" s="37"/>
      <c r="Y1239" s="37"/>
      <c r="Z1239" s="37"/>
      <c r="AA1239" s="37"/>
      <c r="AB1239" s="37"/>
      <c r="AC1239" s="37"/>
      <c r="AD1239" s="37"/>
      <c r="AE1239" s="37"/>
      <c r="AF1239" s="37"/>
      <c r="AG1239" s="37"/>
    </row>
    <row r="1240" spans="1:33" ht="12.75" x14ac:dyDescent="0.2">
      <c r="A1240" s="37"/>
      <c r="B1240" s="37"/>
      <c r="C1240" s="37"/>
      <c r="D1240" s="37"/>
      <c r="E1240" s="37"/>
      <c r="F1240" s="37"/>
      <c r="G1240" s="37"/>
      <c r="H1240" s="37"/>
      <c r="I1240" s="37"/>
      <c r="J1240" s="37"/>
      <c r="K1240" s="37"/>
      <c r="L1240" s="37"/>
      <c r="M1240" s="37"/>
      <c r="N1240" s="37"/>
      <c r="O1240" s="37"/>
      <c r="P1240" s="37"/>
      <c r="Q1240" s="37"/>
      <c r="R1240" s="37"/>
      <c r="S1240" s="37"/>
      <c r="T1240" s="37"/>
      <c r="U1240" s="37"/>
      <c r="V1240" s="37"/>
      <c r="W1240" s="37"/>
      <c r="X1240" s="37"/>
      <c r="Y1240" s="37"/>
      <c r="Z1240" s="37"/>
      <c r="AA1240" s="37"/>
      <c r="AB1240" s="37"/>
      <c r="AC1240" s="37"/>
      <c r="AD1240" s="37"/>
      <c r="AE1240" s="37"/>
      <c r="AF1240" s="37"/>
      <c r="AG1240" s="37"/>
    </row>
    <row r="1241" spans="1:33" ht="12.75" x14ac:dyDescent="0.2">
      <c r="A1241" s="37"/>
      <c r="B1241" s="37"/>
      <c r="C1241" s="37"/>
      <c r="D1241" s="37"/>
      <c r="E1241" s="37"/>
      <c r="F1241" s="37"/>
      <c r="G1241" s="37"/>
      <c r="H1241" s="37"/>
      <c r="I1241" s="37"/>
      <c r="J1241" s="37"/>
      <c r="K1241" s="37"/>
      <c r="L1241" s="37"/>
      <c r="M1241" s="37"/>
      <c r="N1241" s="37"/>
      <c r="O1241" s="37"/>
      <c r="P1241" s="37"/>
      <c r="Q1241" s="37"/>
      <c r="R1241" s="37"/>
      <c r="S1241" s="37"/>
      <c r="T1241" s="37"/>
      <c r="U1241" s="37"/>
      <c r="V1241" s="37"/>
      <c r="W1241" s="37"/>
      <c r="X1241" s="37"/>
      <c r="Y1241" s="37"/>
      <c r="Z1241" s="37"/>
      <c r="AA1241" s="37"/>
      <c r="AB1241" s="37"/>
      <c r="AC1241" s="37"/>
      <c r="AD1241" s="37"/>
      <c r="AE1241" s="37"/>
      <c r="AF1241" s="37"/>
      <c r="AG1241" s="37"/>
    </row>
    <row r="1242" spans="1:33" ht="12.75" x14ac:dyDescent="0.2">
      <c r="A1242" s="37"/>
      <c r="B1242" s="37"/>
      <c r="C1242" s="37"/>
      <c r="D1242" s="37"/>
      <c r="E1242" s="37"/>
      <c r="F1242" s="37"/>
      <c r="G1242" s="37"/>
      <c r="H1242" s="37"/>
      <c r="I1242" s="37"/>
      <c r="J1242" s="37"/>
      <c r="K1242" s="37"/>
      <c r="L1242" s="37"/>
      <c r="M1242" s="37"/>
      <c r="N1242" s="37"/>
      <c r="O1242" s="37"/>
      <c r="P1242" s="37"/>
      <c r="Q1242" s="37"/>
      <c r="R1242" s="37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7"/>
      <c r="AD1242" s="37"/>
      <c r="AE1242" s="37"/>
      <c r="AF1242" s="37"/>
      <c r="AG1242" s="37"/>
    </row>
    <row r="1243" spans="1:33" ht="12.75" x14ac:dyDescent="0.2">
      <c r="A1243" s="37"/>
      <c r="B1243" s="37"/>
      <c r="C1243" s="37"/>
      <c r="D1243" s="37"/>
      <c r="E1243" s="37"/>
      <c r="F1243" s="37"/>
      <c r="G1243" s="37"/>
      <c r="H1243" s="37"/>
      <c r="I1243" s="37"/>
      <c r="J1243" s="37"/>
      <c r="K1243" s="37"/>
      <c r="L1243" s="37"/>
      <c r="M1243" s="37"/>
      <c r="N1243" s="37"/>
      <c r="O1243" s="37"/>
      <c r="P1243" s="37"/>
      <c r="Q1243" s="37"/>
      <c r="R1243" s="37"/>
      <c r="S1243" s="37"/>
      <c r="T1243" s="37"/>
      <c r="U1243" s="37"/>
      <c r="V1243" s="37"/>
      <c r="W1243" s="37"/>
      <c r="X1243" s="37"/>
      <c r="Y1243" s="37"/>
      <c r="Z1243" s="37"/>
      <c r="AA1243" s="37"/>
      <c r="AB1243" s="37"/>
      <c r="AC1243" s="37"/>
      <c r="AD1243" s="37"/>
      <c r="AE1243" s="37"/>
      <c r="AF1243" s="37"/>
      <c r="AG1243" s="37"/>
    </row>
    <row r="1244" spans="1:33" ht="12.75" x14ac:dyDescent="0.2">
      <c r="A1244" s="37"/>
      <c r="B1244" s="37"/>
      <c r="C1244" s="37"/>
      <c r="D1244" s="37"/>
      <c r="E1244" s="37"/>
      <c r="F1244" s="37"/>
      <c r="G1244" s="37"/>
      <c r="H1244" s="37"/>
      <c r="I1244" s="37"/>
      <c r="J1244" s="37"/>
      <c r="K1244" s="37"/>
      <c r="L1244" s="37"/>
      <c r="M1244" s="37"/>
      <c r="N1244" s="37"/>
      <c r="O1244" s="37"/>
      <c r="P1244" s="37"/>
      <c r="Q1244" s="37"/>
      <c r="R1244" s="37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37"/>
      <c r="AE1244" s="37"/>
      <c r="AF1244" s="37"/>
      <c r="AG1244" s="37"/>
    </row>
    <row r="1245" spans="1:33" ht="12.75" x14ac:dyDescent="0.2">
      <c r="A1245" s="37"/>
      <c r="B1245" s="37"/>
      <c r="C1245" s="37"/>
      <c r="D1245" s="37"/>
      <c r="E1245" s="37"/>
      <c r="F1245" s="37"/>
      <c r="G1245" s="37"/>
      <c r="H1245" s="37"/>
      <c r="I1245" s="37"/>
      <c r="J1245" s="37"/>
      <c r="K1245" s="37"/>
      <c r="L1245" s="37"/>
      <c r="M1245" s="37"/>
      <c r="N1245" s="37"/>
      <c r="O1245" s="37"/>
      <c r="P1245" s="37"/>
      <c r="Q1245" s="37"/>
      <c r="R1245" s="37"/>
      <c r="S1245" s="37"/>
      <c r="T1245" s="37"/>
      <c r="U1245" s="37"/>
      <c r="V1245" s="37"/>
      <c r="W1245" s="37"/>
      <c r="X1245" s="37"/>
      <c r="Y1245" s="37"/>
      <c r="Z1245" s="37"/>
      <c r="AA1245" s="37"/>
      <c r="AB1245" s="37"/>
      <c r="AC1245" s="37"/>
      <c r="AD1245" s="37"/>
      <c r="AE1245" s="37"/>
      <c r="AF1245" s="37"/>
      <c r="AG1245" s="37"/>
    </row>
    <row r="1246" spans="1:33" ht="12.75" x14ac:dyDescent="0.2">
      <c r="A1246" s="37"/>
      <c r="B1246" s="37"/>
      <c r="C1246" s="37"/>
      <c r="D1246" s="37"/>
      <c r="E1246" s="37"/>
      <c r="F1246" s="37"/>
      <c r="G1246" s="37"/>
      <c r="H1246" s="37"/>
      <c r="I1246" s="37"/>
      <c r="J1246" s="37"/>
      <c r="K1246" s="37"/>
      <c r="L1246" s="37"/>
      <c r="M1246" s="37"/>
      <c r="N1246" s="37"/>
      <c r="O1246" s="37"/>
      <c r="P1246" s="37"/>
      <c r="Q1246" s="37"/>
      <c r="R1246" s="37"/>
      <c r="S1246" s="37"/>
      <c r="T1246" s="37"/>
      <c r="U1246" s="37"/>
      <c r="V1246" s="37"/>
      <c r="W1246" s="37"/>
      <c r="X1246" s="37"/>
      <c r="Y1246" s="37"/>
      <c r="Z1246" s="37"/>
      <c r="AA1246" s="37"/>
      <c r="AB1246" s="37"/>
      <c r="AC1246" s="37"/>
      <c r="AD1246" s="37"/>
      <c r="AE1246" s="37"/>
      <c r="AF1246" s="37"/>
      <c r="AG1246" s="37"/>
    </row>
    <row r="1247" spans="1:33" ht="12.75" x14ac:dyDescent="0.2">
      <c r="A1247" s="37"/>
      <c r="B1247" s="37"/>
      <c r="C1247" s="37"/>
      <c r="D1247" s="37"/>
      <c r="E1247" s="37"/>
      <c r="F1247" s="37"/>
      <c r="G1247" s="37"/>
      <c r="H1247" s="37"/>
      <c r="I1247" s="37"/>
      <c r="J1247" s="37"/>
      <c r="K1247" s="37"/>
      <c r="L1247" s="37"/>
      <c r="M1247" s="37"/>
      <c r="N1247" s="37"/>
      <c r="O1247" s="37"/>
      <c r="P1247" s="37"/>
      <c r="Q1247" s="37"/>
      <c r="R1247" s="37"/>
      <c r="S1247" s="37"/>
      <c r="T1247" s="37"/>
      <c r="U1247" s="37"/>
      <c r="V1247" s="37"/>
      <c r="W1247" s="37"/>
      <c r="X1247" s="37"/>
      <c r="Y1247" s="37"/>
      <c r="Z1247" s="37"/>
      <c r="AA1247" s="37"/>
      <c r="AB1247" s="37"/>
      <c r="AC1247" s="37"/>
      <c r="AD1247" s="37"/>
      <c r="AE1247" s="37"/>
      <c r="AF1247" s="37"/>
      <c r="AG1247" s="37"/>
    </row>
    <row r="1248" spans="1:33" ht="12.75" x14ac:dyDescent="0.2">
      <c r="A1248" s="37"/>
      <c r="B1248" s="37"/>
      <c r="C1248" s="37"/>
      <c r="D1248" s="37"/>
      <c r="E1248" s="37"/>
      <c r="F1248" s="37"/>
      <c r="G1248" s="37"/>
      <c r="H1248" s="37"/>
      <c r="I1248" s="37"/>
      <c r="J1248" s="37"/>
      <c r="K1248" s="37"/>
      <c r="L1248" s="37"/>
      <c r="M1248" s="37"/>
      <c r="N1248" s="37"/>
      <c r="O1248" s="37"/>
      <c r="P1248" s="37"/>
      <c r="Q1248" s="37"/>
      <c r="R1248" s="37"/>
      <c r="S1248" s="37"/>
      <c r="T1248" s="37"/>
      <c r="U1248" s="37"/>
      <c r="V1248" s="37"/>
      <c r="W1248" s="37"/>
      <c r="X1248" s="37"/>
      <c r="Y1248" s="37"/>
      <c r="Z1248" s="37"/>
      <c r="AA1248" s="37"/>
      <c r="AB1248" s="37"/>
      <c r="AC1248" s="37"/>
      <c r="AD1248" s="37"/>
      <c r="AE1248" s="37"/>
      <c r="AF1248" s="37"/>
      <c r="AG1248" s="37"/>
    </row>
    <row r="1249" spans="1:33" ht="12.75" x14ac:dyDescent="0.2">
      <c r="A1249" s="37"/>
      <c r="B1249" s="37"/>
      <c r="C1249" s="37"/>
      <c r="D1249" s="37"/>
      <c r="E1249" s="37"/>
      <c r="F1249" s="37"/>
      <c r="G1249" s="37"/>
      <c r="H1249" s="37"/>
      <c r="I1249" s="37"/>
      <c r="J1249" s="37"/>
      <c r="K1249" s="37"/>
      <c r="L1249" s="37"/>
      <c r="M1249" s="37"/>
      <c r="N1249" s="37"/>
      <c r="O1249" s="37"/>
      <c r="P1249" s="37"/>
      <c r="Q1249" s="37"/>
      <c r="R1249" s="37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F1249" s="37"/>
      <c r="AG1249" s="37"/>
    </row>
    <row r="1250" spans="1:33" ht="12.75" x14ac:dyDescent="0.2">
      <c r="A1250" s="37"/>
      <c r="B1250" s="37"/>
      <c r="C1250" s="37"/>
      <c r="D1250" s="37"/>
      <c r="E1250" s="37"/>
      <c r="F1250" s="37"/>
      <c r="G1250" s="37"/>
      <c r="H1250" s="37"/>
      <c r="I1250" s="37"/>
      <c r="J1250" s="37"/>
      <c r="K1250" s="37"/>
      <c r="L1250" s="37"/>
      <c r="M1250" s="37"/>
      <c r="N1250" s="37"/>
      <c r="O1250" s="37"/>
      <c r="P1250" s="37"/>
      <c r="Q1250" s="37"/>
      <c r="R1250" s="37"/>
      <c r="S1250" s="37"/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7"/>
      <c r="AD1250" s="37"/>
      <c r="AE1250" s="37"/>
      <c r="AF1250" s="37"/>
      <c r="AG1250" s="37"/>
    </row>
    <row r="1251" spans="1:33" ht="12.75" x14ac:dyDescent="0.2">
      <c r="A1251" s="37"/>
      <c r="B1251" s="37"/>
      <c r="C1251" s="37"/>
      <c r="D1251" s="37"/>
      <c r="E1251" s="37"/>
      <c r="F1251" s="37"/>
      <c r="G1251" s="37"/>
      <c r="H1251" s="37"/>
      <c r="I1251" s="37"/>
      <c r="J1251" s="37"/>
      <c r="K1251" s="37"/>
      <c r="L1251" s="37"/>
      <c r="M1251" s="37"/>
      <c r="N1251" s="37"/>
      <c r="O1251" s="37"/>
      <c r="P1251" s="37"/>
      <c r="Q1251" s="37"/>
      <c r="R1251" s="37"/>
      <c r="S1251" s="37"/>
      <c r="T1251" s="37"/>
      <c r="U1251" s="37"/>
      <c r="V1251" s="37"/>
      <c r="W1251" s="37"/>
      <c r="X1251" s="37"/>
      <c r="Y1251" s="37"/>
      <c r="Z1251" s="37"/>
      <c r="AA1251" s="37"/>
      <c r="AB1251" s="37"/>
      <c r="AC1251" s="37"/>
      <c r="AD1251" s="37"/>
      <c r="AE1251" s="37"/>
      <c r="AF1251" s="37"/>
      <c r="AG1251" s="37"/>
    </row>
    <row r="1252" spans="1:33" ht="12.75" x14ac:dyDescent="0.2">
      <c r="A1252" s="37"/>
      <c r="B1252" s="37"/>
      <c r="C1252" s="37"/>
      <c r="D1252" s="37"/>
      <c r="E1252" s="37"/>
      <c r="F1252" s="37"/>
      <c r="G1252" s="37"/>
      <c r="H1252" s="37"/>
      <c r="I1252" s="37"/>
      <c r="J1252" s="37"/>
      <c r="K1252" s="37"/>
      <c r="L1252" s="37"/>
      <c r="M1252" s="37"/>
      <c r="N1252" s="37"/>
      <c r="O1252" s="37"/>
      <c r="P1252" s="37"/>
      <c r="Q1252" s="37"/>
      <c r="R1252" s="37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37"/>
      <c r="AE1252" s="37"/>
      <c r="AF1252" s="37"/>
      <c r="AG1252" s="37"/>
    </row>
    <row r="1253" spans="1:33" ht="12.75" x14ac:dyDescent="0.2">
      <c r="A1253" s="37"/>
      <c r="B1253" s="37"/>
      <c r="C1253" s="37"/>
      <c r="D1253" s="37"/>
      <c r="E1253" s="37"/>
      <c r="F1253" s="37"/>
      <c r="G1253" s="37"/>
      <c r="H1253" s="37"/>
      <c r="I1253" s="37"/>
      <c r="J1253" s="37"/>
      <c r="K1253" s="37"/>
      <c r="L1253" s="37"/>
      <c r="M1253" s="37"/>
      <c r="N1253" s="37"/>
      <c r="O1253" s="37"/>
      <c r="P1253" s="37"/>
      <c r="Q1253" s="37"/>
      <c r="R1253" s="37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F1253" s="37"/>
      <c r="AG1253" s="37"/>
    </row>
    <row r="1254" spans="1:33" ht="12.75" x14ac:dyDescent="0.2">
      <c r="A1254" s="37"/>
      <c r="B1254" s="37"/>
      <c r="C1254" s="37"/>
      <c r="D1254" s="37"/>
      <c r="E1254" s="37"/>
      <c r="F1254" s="37"/>
      <c r="G1254" s="37"/>
      <c r="H1254" s="37"/>
      <c r="I1254" s="37"/>
      <c r="J1254" s="37"/>
      <c r="K1254" s="37"/>
      <c r="L1254" s="37"/>
      <c r="M1254" s="37"/>
      <c r="N1254" s="37"/>
      <c r="O1254" s="37"/>
      <c r="P1254" s="37"/>
      <c r="Q1254" s="37"/>
      <c r="R1254" s="37"/>
      <c r="S1254" s="37"/>
      <c r="T1254" s="37"/>
      <c r="U1254" s="37"/>
      <c r="V1254" s="37"/>
      <c r="W1254" s="37"/>
      <c r="X1254" s="37"/>
      <c r="Y1254" s="37"/>
      <c r="Z1254" s="37"/>
      <c r="AA1254" s="37"/>
      <c r="AB1254" s="37"/>
      <c r="AC1254" s="37"/>
      <c r="AD1254" s="37"/>
      <c r="AE1254" s="37"/>
      <c r="AF1254" s="37"/>
      <c r="AG1254" s="37"/>
    </row>
    <row r="1255" spans="1:33" ht="12.75" x14ac:dyDescent="0.2">
      <c r="A1255" s="37"/>
      <c r="B1255" s="37"/>
      <c r="C1255" s="37"/>
      <c r="D1255" s="37"/>
      <c r="E1255" s="37"/>
      <c r="F1255" s="37"/>
      <c r="G1255" s="37"/>
      <c r="H1255" s="37"/>
      <c r="I1255" s="37"/>
      <c r="J1255" s="37"/>
      <c r="K1255" s="37"/>
      <c r="L1255" s="37"/>
      <c r="M1255" s="37"/>
      <c r="N1255" s="37"/>
      <c r="O1255" s="37"/>
      <c r="P1255" s="37"/>
      <c r="Q1255" s="37"/>
      <c r="R1255" s="37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37"/>
      <c r="AE1255" s="37"/>
      <c r="AF1255" s="37"/>
      <c r="AG1255" s="37"/>
    </row>
    <row r="1256" spans="1:33" ht="12.75" x14ac:dyDescent="0.2">
      <c r="A1256" s="37"/>
      <c r="B1256" s="37"/>
      <c r="C1256" s="37"/>
      <c r="D1256" s="37"/>
      <c r="E1256" s="37"/>
      <c r="F1256" s="37"/>
      <c r="G1256" s="37"/>
      <c r="H1256" s="37"/>
      <c r="I1256" s="37"/>
      <c r="J1256" s="37"/>
      <c r="K1256" s="37"/>
      <c r="L1256" s="37"/>
      <c r="M1256" s="37"/>
      <c r="N1256" s="37"/>
      <c r="O1256" s="37"/>
      <c r="P1256" s="37"/>
      <c r="Q1256" s="37"/>
      <c r="R1256" s="37"/>
      <c r="S1256" s="37"/>
      <c r="T1256" s="37"/>
      <c r="U1256" s="37"/>
      <c r="V1256" s="37"/>
      <c r="W1256" s="37"/>
      <c r="X1256" s="37"/>
      <c r="Y1256" s="37"/>
      <c r="Z1256" s="37"/>
      <c r="AA1256" s="37"/>
      <c r="AB1256" s="37"/>
      <c r="AC1256" s="37"/>
      <c r="AD1256" s="37"/>
      <c r="AE1256" s="37"/>
      <c r="AF1256" s="37"/>
      <c r="AG1256" s="37"/>
    </row>
    <row r="1257" spans="1:33" ht="12.75" x14ac:dyDescent="0.2">
      <c r="A1257" s="37"/>
      <c r="B1257" s="37"/>
      <c r="C1257" s="37"/>
      <c r="D1257" s="37"/>
      <c r="E1257" s="37"/>
      <c r="F1257" s="37"/>
      <c r="G1257" s="37"/>
      <c r="H1257" s="37"/>
      <c r="I1257" s="37"/>
      <c r="J1257" s="37"/>
      <c r="K1257" s="37"/>
      <c r="L1257" s="37"/>
      <c r="M1257" s="37"/>
      <c r="N1257" s="37"/>
      <c r="O1257" s="37"/>
      <c r="P1257" s="37"/>
      <c r="Q1257" s="37"/>
      <c r="R1257" s="37"/>
      <c r="S1257" s="37"/>
      <c r="T1257" s="37"/>
      <c r="U1257" s="37"/>
      <c r="V1257" s="37"/>
      <c r="W1257" s="37"/>
      <c r="X1257" s="37"/>
      <c r="Y1257" s="37"/>
      <c r="Z1257" s="37"/>
      <c r="AA1257" s="37"/>
      <c r="AB1257" s="37"/>
      <c r="AC1257" s="37"/>
      <c r="AD1257" s="37"/>
      <c r="AE1257" s="37"/>
      <c r="AF1257" s="37"/>
      <c r="AG1257" s="37"/>
    </row>
    <row r="1258" spans="1:33" ht="12.75" x14ac:dyDescent="0.2">
      <c r="A1258" s="37"/>
      <c r="B1258" s="37"/>
      <c r="C1258" s="37"/>
      <c r="D1258" s="37"/>
      <c r="E1258" s="37"/>
      <c r="F1258" s="37"/>
      <c r="G1258" s="37"/>
      <c r="H1258" s="37"/>
      <c r="I1258" s="37"/>
      <c r="J1258" s="37"/>
      <c r="K1258" s="37"/>
      <c r="L1258" s="37"/>
      <c r="M1258" s="37"/>
      <c r="N1258" s="37"/>
      <c r="O1258" s="37"/>
      <c r="P1258" s="37"/>
      <c r="Q1258" s="37"/>
      <c r="R1258" s="37"/>
      <c r="S1258" s="37"/>
      <c r="T1258" s="37"/>
      <c r="U1258" s="37"/>
      <c r="V1258" s="37"/>
      <c r="W1258" s="37"/>
      <c r="X1258" s="37"/>
      <c r="Y1258" s="37"/>
      <c r="Z1258" s="37"/>
      <c r="AA1258" s="37"/>
      <c r="AB1258" s="37"/>
      <c r="AC1258" s="37"/>
      <c r="AD1258" s="37"/>
      <c r="AE1258" s="37"/>
      <c r="AF1258" s="37"/>
      <c r="AG1258" s="37"/>
    </row>
    <row r="1259" spans="1:33" ht="12.75" x14ac:dyDescent="0.2">
      <c r="A1259" s="37"/>
      <c r="B1259" s="37"/>
      <c r="C1259" s="37"/>
      <c r="D1259" s="37"/>
      <c r="E1259" s="37"/>
      <c r="F1259" s="37"/>
      <c r="G1259" s="37"/>
      <c r="H1259" s="37"/>
      <c r="I1259" s="37"/>
      <c r="J1259" s="37"/>
      <c r="K1259" s="37"/>
      <c r="L1259" s="37"/>
      <c r="M1259" s="37"/>
      <c r="N1259" s="37"/>
      <c r="O1259" s="37"/>
      <c r="P1259" s="37"/>
      <c r="Q1259" s="37"/>
      <c r="R1259" s="37"/>
      <c r="S1259" s="37"/>
      <c r="T1259" s="37"/>
      <c r="U1259" s="37"/>
      <c r="V1259" s="37"/>
      <c r="W1259" s="37"/>
      <c r="X1259" s="37"/>
      <c r="Y1259" s="37"/>
      <c r="Z1259" s="37"/>
      <c r="AA1259" s="37"/>
      <c r="AB1259" s="37"/>
      <c r="AC1259" s="37"/>
      <c r="AD1259" s="37"/>
      <c r="AE1259" s="37"/>
      <c r="AF1259" s="37"/>
      <c r="AG1259" s="37"/>
    </row>
    <row r="1260" spans="1:33" ht="12.75" x14ac:dyDescent="0.2">
      <c r="A1260" s="37"/>
      <c r="B1260" s="37"/>
      <c r="C1260" s="37"/>
      <c r="D1260" s="37"/>
      <c r="E1260" s="37"/>
      <c r="F1260" s="37"/>
      <c r="G1260" s="37"/>
      <c r="H1260" s="37"/>
      <c r="I1260" s="37"/>
      <c r="J1260" s="37"/>
      <c r="K1260" s="37"/>
      <c r="L1260" s="37"/>
      <c r="M1260" s="37"/>
      <c r="N1260" s="37"/>
      <c r="O1260" s="37"/>
      <c r="P1260" s="37"/>
      <c r="Q1260" s="37"/>
      <c r="R1260" s="37"/>
      <c r="S1260" s="37"/>
      <c r="T1260" s="37"/>
      <c r="U1260" s="37"/>
      <c r="V1260" s="37"/>
      <c r="W1260" s="37"/>
      <c r="X1260" s="37"/>
      <c r="Y1260" s="37"/>
      <c r="Z1260" s="37"/>
      <c r="AA1260" s="37"/>
      <c r="AB1260" s="37"/>
      <c r="AC1260" s="37"/>
      <c r="AD1260" s="37"/>
      <c r="AE1260" s="37"/>
      <c r="AF1260" s="37"/>
      <c r="AG1260" s="37"/>
    </row>
    <row r="1261" spans="1:33" ht="12.75" x14ac:dyDescent="0.2">
      <c r="A1261" s="37"/>
      <c r="B1261" s="37"/>
      <c r="C1261" s="37"/>
      <c r="D1261" s="37"/>
      <c r="E1261" s="37"/>
      <c r="F1261" s="37"/>
      <c r="G1261" s="37"/>
      <c r="H1261" s="37"/>
      <c r="I1261" s="37"/>
      <c r="J1261" s="37"/>
      <c r="K1261" s="37"/>
      <c r="L1261" s="37"/>
      <c r="M1261" s="37"/>
      <c r="N1261" s="37"/>
      <c r="O1261" s="37"/>
      <c r="P1261" s="37"/>
      <c r="Q1261" s="37"/>
      <c r="R1261" s="37"/>
      <c r="S1261" s="37"/>
      <c r="T1261" s="37"/>
      <c r="U1261" s="37"/>
      <c r="V1261" s="37"/>
      <c r="W1261" s="37"/>
      <c r="X1261" s="37"/>
      <c r="Y1261" s="37"/>
      <c r="Z1261" s="37"/>
      <c r="AA1261" s="37"/>
      <c r="AB1261" s="37"/>
      <c r="AC1261" s="37"/>
      <c r="AD1261" s="37"/>
      <c r="AE1261" s="37"/>
      <c r="AF1261" s="37"/>
      <c r="AG1261" s="37"/>
    </row>
    <row r="1262" spans="1:33" ht="12.75" x14ac:dyDescent="0.2">
      <c r="A1262" s="37"/>
      <c r="B1262" s="37"/>
      <c r="C1262" s="37"/>
      <c r="D1262" s="37"/>
      <c r="E1262" s="37"/>
      <c r="F1262" s="37"/>
      <c r="G1262" s="37"/>
      <c r="H1262" s="37"/>
      <c r="I1262" s="37"/>
      <c r="J1262" s="37"/>
      <c r="K1262" s="37"/>
      <c r="L1262" s="37"/>
      <c r="M1262" s="37"/>
      <c r="N1262" s="37"/>
      <c r="O1262" s="37"/>
      <c r="P1262" s="37"/>
      <c r="Q1262" s="37"/>
      <c r="R1262" s="37"/>
      <c r="S1262" s="37"/>
      <c r="T1262" s="37"/>
      <c r="U1262" s="37"/>
      <c r="V1262" s="37"/>
      <c r="W1262" s="37"/>
      <c r="X1262" s="37"/>
      <c r="Y1262" s="37"/>
      <c r="Z1262" s="37"/>
      <c r="AA1262" s="37"/>
      <c r="AB1262" s="37"/>
      <c r="AC1262" s="37"/>
      <c r="AD1262" s="37"/>
      <c r="AE1262" s="37"/>
      <c r="AF1262" s="37"/>
      <c r="AG1262" s="37"/>
    </row>
    <row r="1263" spans="1:33" ht="12.75" x14ac:dyDescent="0.2">
      <c r="A1263" s="37"/>
      <c r="B1263" s="37"/>
      <c r="C1263" s="37"/>
      <c r="D1263" s="37"/>
      <c r="E1263" s="37"/>
      <c r="F1263" s="37"/>
      <c r="G1263" s="37"/>
      <c r="H1263" s="37"/>
      <c r="I1263" s="37"/>
      <c r="J1263" s="37"/>
      <c r="K1263" s="37"/>
      <c r="L1263" s="37"/>
      <c r="M1263" s="37"/>
      <c r="N1263" s="37"/>
      <c r="O1263" s="37"/>
      <c r="P1263" s="37"/>
      <c r="Q1263" s="37"/>
      <c r="R1263" s="37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7"/>
      <c r="AD1263" s="37"/>
      <c r="AE1263" s="37"/>
      <c r="AF1263" s="37"/>
      <c r="AG1263" s="37"/>
    </row>
    <row r="1264" spans="1:33" ht="12.75" x14ac:dyDescent="0.2">
      <c r="A1264" s="37"/>
      <c r="B1264" s="37"/>
      <c r="C1264" s="37"/>
      <c r="D1264" s="37"/>
      <c r="E1264" s="37"/>
      <c r="F1264" s="37"/>
      <c r="G1264" s="37"/>
      <c r="H1264" s="37"/>
      <c r="I1264" s="37"/>
      <c r="J1264" s="37"/>
      <c r="K1264" s="37"/>
      <c r="L1264" s="37"/>
      <c r="M1264" s="37"/>
      <c r="N1264" s="37"/>
      <c r="O1264" s="37"/>
      <c r="P1264" s="37"/>
      <c r="Q1264" s="37"/>
      <c r="R1264" s="37"/>
      <c r="S1264" s="37"/>
      <c r="T1264" s="37"/>
      <c r="U1264" s="37"/>
      <c r="V1264" s="37"/>
      <c r="W1264" s="37"/>
      <c r="X1264" s="37"/>
      <c r="Y1264" s="37"/>
      <c r="Z1264" s="37"/>
      <c r="AA1264" s="37"/>
      <c r="AB1264" s="37"/>
      <c r="AC1264" s="37"/>
      <c r="AD1264" s="37"/>
      <c r="AE1264" s="37"/>
      <c r="AF1264" s="37"/>
      <c r="AG1264" s="37"/>
    </row>
    <row r="1265" spans="1:33" ht="12.75" x14ac:dyDescent="0.2">
      <c r="A1265" s="37"/>
      <c r="B1265" s="37"/>
      <c r="C1265" s="37"/>
      <c r="D1265" s="37"/>
      <c r="E1265" s="37"/>
      <c r="F1265" s="37"/>
      <c r="G1265" s="37"/>
      <c r="H1265" s="37"/>
      <c r="I1265" s="37"/>
      <c r="J1265" s="37"/>
      <c r="K1265" s="37"/>
      <c r="L1265" s="37"/>
      <c r="M1265" s="37"/>
      <c r="N1265" s="37"/>
      <c r="O1265" s="37"/>
      <c r="P1265" s="37"/>
      <c r="Q1265" s="37"/>
      <c r="R1265" s="37"/>
      <c r="S1265" s="37"/>
      <c r="T1265" s="37"/>
      <c r="U1265" s="37"/>
      <c r="V1265" s="37"/>
      <c r="W1265" s="37"/>
      <c r="X1265" s="37"/>
      <c r="Y1265" s="37"/>
      <c r="Z1265" s="37"/>
      <c r="AA1265" s="37"/>
      <c r="AB1265" s="37"/>
      <c r="AC1265" s="37"/>
      <c r="AD1265" s="37"/>
      <c r="AE1265" s="37"/>
      <c r="AF1265" s="37"/>
      <c r="AG1265" s="37"/>
    </row>
    <row r="1266" spans="1:33" ht="12.75" x14ac:dyDescent="0.2">
      <c r="A1266" s="37"/>
      <c r="B1266" s="37"/>
      <c r="C1266" s="37"/>
      <c r="D1266" s="37"/>
      <c r="E1266" s="37"/>
      <c r="F1266" s="37"/>
      <c r="G1266" s="37"/>
      <c r="H1266" s="37"/>
      <c r="I1266" s="37"/>
      <c r="J1266" s="37"/>
      <c r="K1266" s="37"/>
      <c r="L1266" s="37"/>
      <c r="M1266" s="37"/>
      <c r="N1266" s="37"/>
      <c r="O1266" s="37"/>
      <c r="P1266" s="37"/>
      <c r="Q1266" s="37"/>
      <c r="R1266" s="37"/>
      <c r="S1266" s="37"/>
      <c r="T1266" s="37"/>
      <c r="U1266" s="37"/>
      <c r="V1266" s="37"/>
      <c r="W1266" s="37"/>
      <c r="X1266" s="37"/>
      <c r="Y1266" s="37"/>
      <c r="Z1266" s="37"/>
      <c r="AA1266" s="37"/>
      <c r="AB1266" s="37"/>
      <c r="AC1266" s="37"/>
      <c r="AD1266" s="37"/>
      <c r="AE1266" s="37"/>
      <c r="AF1266" s="37"/>
      <c r="AG1266" s="37"/>
    </row>
    <row r="1267" spans="1:33" ht="12.75" x14ac:dyDescent="0.2">
      <c r="A1267" s="37"/>
      <c r="B1267" s="37"/>
      <c r="C1267" s="37"/>
      <c r="D1267" s="37"/>
      <c r="E1267" s="37"/>
      <c r="F1267" s="37"/>
      <c r="G1267" s="37"/>
      <c r="H1267" s="37"/>
      <c r="I1267" s="37"/>
      <c r="J1267" s="37"/>
      <c r="K1267" s="37"/>
      <c r="L1267" s="37"/>
      <c r="M1267" s="37"/>
      <c r="N1267" s="37"/>
      <c r="O1267" s="37"/>
      <c r="P1267" s="37"/>
      <c r="Q1267" s="37"/>
      <c r="R1267" s="37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7"/>
      <c r="AD1267" s="37"/>
      <c r="AE1267" s="37"/>
      <c r="AF1267" s="37"/>
      <c r="AG1267" s="37"/>
    </row>
    <row r="1268" spans="1:33" ht="12.75" x14ac:dyDescent="0.2">
      <c r="A1268" s="37"/>
      <c r="B1268" s="37"/>
      <c r="C1268" s="37"/>
      <c r="D1268" s="37"/>
      <c r="E1268" s="37"/>
      <c r="F1268" s="37"/>
      <c r="G1268" s="37"/>
      <c r="H1268" s="37"/>
      <c r="I1268" s="37"/>
      <c r="J1268" s="37"/>
      <c r="K1268" s="37"/>
      <c r="L1268" s="37"/>
      <c r="M1268" s="37"/>
      <c r="N1268" s="37"/>
      <c r="O1268" s="37"/>
      <c r="P1268" s="37"/>
      <c r="Q1268" s="37"/>
      <c r="R1268" s="37"/>
      <c r="S1268" s="37"/>
      <c r="T1268" s="37"/>
      <c r="U1268" s="37"/>
      <c r="V1268" s="37"/>
      <c r="W1268" s="37"/>
      <c r="X1268" s="37"/>
      <c r="Y1268" s="37"/>
      <c r="Z1268" s="37"/>
      <c r="AA1268" s="37"/>
      <c r="AB1268" s="37"/>
      <c r="AC1268" s="37"/>
      <c r="AD1268" s="37"/>
      <c r="AE1268" s="37"/>
      <c r="AF1268" s="37"/>
      <c r="AG1268" s="37"/>
    </row>
    <row r="1269" spans="1:33" ht="12.75" x14ac:dyDescent="0.2">
      <c r="A1269" s="37"/>
      <c r="B1269" s="37"/>
      <c r="C1269" s="37"/>
      <c r="D1269" s="37"/>
      <c r="E1269" s="37"/>
      <c r="F1269" s="37"/>
      <c r="G1269" s="37"/>
      <c r="H1269" s="37"/>
      <c r="I1269" s="37"/>
      <c r="J1269" s="37"/>
      <c r="K1269" s="37"/>
      <c r="L1269" s="37"/>
      <c r="M1269" s="37"/>
      <c r="N1269" s="37"/>
      <c r="O1269" s="37"/>
      <c r="P1269" s="37"/>
      <c r="Q1269" s="37"/>
      <c r="R1269" s="37"/>
      <c r="S1269" s="37"/>
      <c r="T1269" s="37"/>
      <c r="U1269" s="37"/>
      <c r="V1269" s="37"/>
      <c r="W1269" s="37"/>
      <c r="X1269" s="37"/>
      <c r="Y1269" s="37"/>
      <c r="Z1269" s="37"/>
      <c r="AA1269" s="37"/>
      <c r="AB1269" s="37"/>
      <c r="AC1269" s="37"/>
      <c r="AD1269" s="37"/>
      <c r="AE1269" s="37"/>
      <c r="AF1269" s="37"/>
      <c r="AG1269" s="37"/>
    </row>
    <row r="1270" spans="1:33" ht="12.75" x14ac:dyDescent="0.2">
      <c r="A1270" s="37"/>
      <c r="B1270" s="37"/>
      <c r="C1270" s="37"/>
      <c r="D1270" s="37"/>
      <c r="E1270" s="37"/>
      <c r="F1270" s="37"/>
      <c r="G1270" s="37"/>
      <c r="H1270" s="37"/>
      <c r="I1270" s="37"/>
      <c r="J1270" s="37"/>
      <c r="K1270" s="37"/>
      <c r="L1270" s="37"/>
      <c r="M1270" s="37"/>
      <c r="N1270" s="37"/>
      <c r="O1270" s="37"/>
      <c r="P1270" s="37"/>
      <c r="Q1270" s="37"/>
      <c r="R1270" s="37"/>
      <c r="S1270" s="37"/>
      <c r="T1270" s="37"/>
      <c r="U1270" s="37"/>
      <c r="V1270" s="37"/>
      <c r="W1270" s="37"/>
      <c r="X1270" s="37"/>
      <c r="Y1270" s="37"/>
      <c r="Z1270" s="37"/>
      <c r="AA1270" s="37"/>
      <c r="AB1270" s="37"/>
      <c r="AC1270" s="37"/>
      <c r="AD1270" s="37"/>
      <c r="AE1270" s="37"/>
      <c r="AF1270" s="37"/>
      <c r="AG1270" s="37"/>
    </row>
    <row r="1271" spans="1:33" ht="12.75" x14ac:dyDescent="0.2">
      <c r="A1271" s="37"/>
      <c r="B1271" s="37"/>
      <c r="C1271" s="37"/>
      <c r="D1271" s="37"/>
      <c r="E1271" s="37"/>
      <c r="F1271" s="37"/>
      <c r="G1271" s="37"/>
      <c r="H1271" s="37"/>
      <c r="I1271" s="37"/>
      <c r="J1271" s="37"/>
      <c r="K1271" s="37"/>
      <c r="L1271" s="37"/>
      <c r="M1271" s="37"/>
      <c r="N1271" s="37"/>
      <c r="O1271" s="37"/>
      <c r="P1271" s="37"/>
      <c r="Q1271" s="37"/>
      <c r="R1271" s="37"/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7"/>
    </row>
    <row r="1272" spans="1:33" ht="12.75" x14ac:dyDescent="0.2">
      <c r="A1272" s="37"/>
      <c r="B1272" s="37"/>
      <c r="C1272" s="37"/>
      <c r="D1272" s="37"/>
      <c r="E1272" s="37"/>
      <c r="F1272" s="37"/>
      <c r="G1272" s="37"/>
      <c r="H1272" s="37"/>
      <c r="I1272" s="37"/>
      <c r="J1272" s="37"/>
      <c r="K1272" s="37"/>
      <c r="L1272" s="37"/>
      <c r="M1272" s="37"/>
      <c r="N1272" s="37"/>
      <c r="O1272" s="37"/>
      <c r="P1272" s="37"/>
      <c r="Q1272" s="37"/>
      <c r="R1272" s="37"/>
      <c r="S1272" s="37"/>
      <c r="T1272" s="37"/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37"/>
      <c r="AE1272" s="37"/>
      <c r="AF1272" s="37"/>
      <c r="AG1272" s="37"/>
    </row>
    <row r="1273" spans="1:33" ht="12.75" x14ac:dyDescent="0.2">
      <c r="A1273" s="37"/>
      <c r="B1273" s="37"/>
      <c r="C1273" s="37"/>
      <c r="D1273" s="37"/>
      <c r="E1273" s="37"/>
      <c r="F1273" s="37"/>
      <c r="G1273" s="37"/>
      <c r="H1273" s="37"/>
      <c r="I1273" s="37"/>
      <c r="J1273" s="37"/>
      <c r="K1273" s="37"/>
      <c r="L1273" s="37"/>
      <c r="M1273" s="37"/>
      <c r="N1273" s="37"/>
      <c r="O1273" s="37"/>
      <c r="P1273" s="37"/>
      <c r="Q1273" s="37"/>
      <c r="R1273" s="37"/>
      <c r="S1273" s="37"/>
      <c r="T1273" s="37"/>
      <c r="U1273" s="37"/>
      <c r="V1273" s="37"/>
      <c r="W1273" s="37"/>
      <c r="X1273" s="37"/>
      <c r="Y1273" s="37"/>
      <c r="Z1273" s="37"/>
      <c r="AA1273" s="37"/>
      <c r="AB1273" s="37"/>
      <c r="AC1273" s="37"/>
      <c r="AD1273" s="37"/>
      <c r="AE1273" s="37"/>
      <c r="AF1273" s="37"/>
      <c r="AG1273" s="37"/>
    </row>
    <row r="1274" spans="1:33" ht="12.75" x14ac:dyDescent="0.2">
      <c r="A1274" s="37"/>
      <c r="B1274" s="37"/>
      <c r="C1274" s="37"/>
      <c r="D1274" s="37"/>
      <c r="E1274" s="37"/>
      <c r="F1274" s="37"/>
      <c r="G1274" s="37"/>
      <c r="H1274" s="37"/>
      <c r="I1274" s="37"/>
      <c r="J1274" s="37"/>
      <c r="K1274" s="37"/>
      <c r="L1274" s="37"/>
      <c r="M1274" s="37"/>
      <c r="N1274" s="37"/>
      <c r="O1274" s="37"/>
      <c r="P1274" s="37"/>
      <c r="Q1274" s="37"/>
      <c r="R1274" s="37"/>
      <c r="S1274" s="37"/>
      <c r="T1274" s="37"/>
      <c r="U1274" s="37"/>
      <c r="V1274" s="37"/>
      <c r="W1274" s="37"/>
      <c r="X1274" s="37"/>
      <c r="Y1274" s="37"/>
      <c r="Z1274" s="37"/>
      <c r="AA1274" s="37"/>
      <c r="AB1274" s="37"/>
      <c r="AC1274" s="37"/>
      <c r="AD1274" s="37"/>
      <c r="AE1274" s="37"/>
      <c r="AF1274" s="37"/>
      <c r="AG1274" s="37"/>
    </row>
    <row r="1275" spans="1:33" ht="12.75" x14ac:dyDescent="0.2">
      <c r="A1275" s="37"/>
      <c r="B1275" s="37"/>
      <c r="C1275" s="37"/>
      <c r="D1275" s="37"/>
      <c r="E1275" s="37"/>
      <c r="F1275" s="37"/>
      <c r="G1275" s="37"/>
      <c r="H1275" s="37"/>
      <c r="I1275" s="37"/>
      <c r="J1275" s="37"/>
      <c r="K1275" s="37"/>
      <c r="L1275" s="37"/>
      <c r="M1275" s="37"/>
      <c r="N1275" s="37"/>
      <c r="O1275" s="37"/>
      <c r="P1275" s="37"/>
      <c r="Q1275" s="37"/>
      <c r="R1275" s="37"/>
      <c r="S1275" s="37"/>
      <c r="T1275" s="37"/>
      <c r="U1275" s="37"/>
      <c r="V1275" s="37"/>
      <c r="W1275" s="37"/>
      <c r="X1275" s="37"/>
      <c r="Y1275" s="37"/>
      <c r="Z1275" s="37"/>
      <c r="AA1275" s="37"/>
      <c r="AB1275" s="37"/>
      <c r="AC1275" s="37"/>
      <c r="AD1275" s="37"/>
      <c r="AE1275" s="37"/>
      <c r="AF1275" s="37"/>
      <c r="AG1275" s="37"/>
    </row>
    <row r="1276" spans="1:33" ht="12.75" x14ac:dyDescent="0.2">
      <c r="A1276" s="37"/>
      <c r="B1276" s="37"/>
      <c r="C1276" s="37"/>
      <c r="D1276" s="37"/>
      <c r="E1276" s="37"/>
      <c r="F1276" s="37"/>
      <c r="G1276" s="37"/>
      <c r="H1276" s="37"/>
      <c r="I1276" s="37"/>
      <c r="J1276" s="37"/>
      <c r="K1276" s="37"/>
      <c r="L1276" s="37"/>
      <c r="M1276" s="37"/>
      <c r="N1276" s="37"/>
      <c r="O1276" s="37"/>
      <c r="P1276" s="37"/>
      <c r="Q1276" s="37"/>
      <c r="R1276" s="37"/>
      <c r="S1276" s="37"/>
      <c r="T1276" s="37"/>
      <c r="U1276" s="37"/>
      <c r="V1276" s="37"/>
      <c r="W1276" s="37"/>
      <c r="X1276" s="37"/>
      <c r="Y1276" s="37"/>
      <c r="Z1276" s="37"/>
      <c r="AA1276" s="37"/>
      <c r="AB1276" s="37"/>
      <c r="AC1276" s="37"/>
      <c r="AD1276" s="37"/>
      <c r="AE1276" s="37"/>
      <c r="AF1276" s="37"/>
      <c r="AG1276" s="37"/>
    </row>
    <row r="1277" spans="1:33" ht="12.75" x14ac:dyDescent="0.2">
      <c r="A1277" s="37"/>
      <c r="B1277" s="37"/>
      <c r="C1277" s="37"/>
      <c r="D1277" s="37"/>
      <c r="E1277" s="37"/>
      <c r="F1277" s="37"/>
      <c r="G1277" s="37"/>
      <c r="H1277" s="37"/>
      <c r="I1277" s="37"/>
      <c r="J1277" s="37"/>
      <c r="K1277" s="37"/>
      <c r="L1277" s="37"/>
      <c r="M1277" s="37"/>
      <c r="N1277" s="37"/>
      <c r="O1277" s="37"/>
      <c r="P1277" s="37"/>
      <c r="Q1277" s="37"/>
      <c r="R1277" s="37"/>
      <c r="S1277" s="37"/>
      <c r="T1277" s="37"/>
      <c r="U1277" s="37"/>
      <c r="V1277" s="37"/>
      <c r="W1277" s="37"/>
      <c r="X1277" s="37"/>
      <c r="Y1277" s="37"/>
      <c r="Z1277" s="37"/>
      <c r="AA1277" s="37"/>
      <c r="AB1277" s="37"/>
      <c r="AC1277" s="37"/>
      <c r="AD1277" s="37"/>
      <c r="AE1277" s="37"/>
      <c r="AF1277" s="37"/>
      <c r="AG1277" s="37"/>
    </row>
    <row r="1278" spans="1:33" ht="12.75" x14ac:dyDescent="0.2">
      <c r="A1278" s="37"/>
      <c r="B1278" s="37"/>
      <c r="C1278" s="37"/>
      <c r="D1278" s="37"/>
      <c r="E1278" s="37"/>
      <c r="F1278" s="37"/>
      <c r="G1278" s="37"/>
      <c r="H1278" s="37"/>
      <c r="I1278" s="37"/>
      <c r="J1278" s="37"/>
      <c r="K1278" s="37"/>
      <c r="L1278" s="37"/>
      <c r="M1278" s="37"/>
      <c r="N1278" s="37"/>
      <c r="O1278" s="37"/>
      <c r="P1278" s="37"/>
      <c r="Q1278" s="37"/>
      <c r="R1278" s="37"/>
      <c r="S1278" s="37"/>
      <c r="T1278" s="37"/>
      <c r="U1278" s="37"/>
      <c r="V1278" s="37"/>
      <c r="W1278" s="37"/>
      <c r="X1278" s="37"/>
      <c r="Y1278" s="37"/>
      <c r="Z1278" s="37"/>
      <c r="AA1278" s="37"/>
      <c r="AB1278" s="37"/>
      <c r="AC1278" s="37"/>
      <c r="AD1278" s="37"/>
      <c r="AE1278" s="37"/>
      <c r="AF1278" s="37"/>
      <c r="AG1278" s="37"/>
    </row>
    <row r="1279" spans="1:33" ht="12.75" x14ac:dyDescent="0.2">
      <c r="A1279" s="37"/>
      <c r="B1279" s="37"/>
      <c r="C1279" s="37"/>
      <c r="D1279" s="37"/>
      <c r="E1279" s="37"/>
      <c r="F1279" s="37"/>
      <c r="G1279" s="37"/>
      <c r="H1279" s="37"/>
      <c r="I1279" s="37"/>
      <c r="J1279" s="37"/>
      <c r="K1279" s="37"/>
      <c r="L1279" s="37"/>
      <c r="M1279" s="37"/>
      <c r="N1279" s="37"/>
      <c r="O1279" s="37"/>
      <c r="P1279" s="37"/>
      <c r="Q1279" s="37"/>
      <c r="R1279" s="37"/>
      <c r="S1279" s="37"/>
      <c r="T1279" s="37"/>
      <c r="U1279" s="37"/>
      <c r="V1279" s="37"/>
      <c r="W1279" s="37"/>
      <c r="X1279" s="37"/>
      <c r="Y1279" s="37"/>
      <c r="Z1279" s="37"/>
      <c r="AA1279" s="37"/>
      <c r="AB1279" s="37"/>
      <c r="AC1279" s="37"/>
      <c r="AD1279" s="37"/>
      <c r="AE1279" s="37"/>
      <c r="AF1279" s="37"/>
      <c r="AG1279" s="37"/>
    </row>
    <row r="1280" spans="1:33" ht="12.75" x14ac:dyDescent="0.2">
      <c r="A1280" s="37"/>
      <c r="B1280" s="37"/>
      <c r="C1280" s="37"/>
      <c r="D1280" s="37"/>
      <c r="E1280" s="37"/>
      <c r="F1280" s="37"/>
      <c r="G1280" s="37"/>
      <c r="H1280" s="37"/>
      <c r="I1280" s="37"/>
      <c r="J1280" s="37"/>
      <c r="K1280" s="37"/>
      <c r="L1280" s="37"/>
      <c r="M1280" s="37"/>
      <c r="N1280" s="37"/>
      <c r="O1280" s="37"/>
      <c r="P1280" s="37"/>
      <c r="Q1280" s="37"/>
      <c r="R1280" s="37"/>
      <c r="S1280" s="37"/>
      <c r="T1280" s="37"/>
      <c r="U1280" s="37"/>
      <c r="V1280" s="37"/>
      <c r="W1280" s="37"/>
      <c r="X1280" s="37"/>
      <c r="Y1280" s="37"/>
      <c r="Z1280" s="37"/>
      <c r="AA1280" s="37"/>
      <c r="AB1280" s="37"/>
      <c r="AC1280" s="37"/>
      <c r="AD1280" s="37"/>
      <c r="AE1280" s="37"/>
      <c r="AF1280" s="37"/>
      <c r="AG1280" s="37"/>
    </row>
    <row r="1281" spans="1:33" ht="12.75" x14ac:dyDescent="0.2">
      <c r="A1281" s="37"/>
      <c r="B1281" s="37"/>
      <c r="C1281" s="37"/>
      <c r="D1281" s="37"/>
      <c r="E1281" s="37"/>
      <c r="F1281" s="37"/>
      <c r="G1281" s="37"/>
      <c r="H1281" s="37"/>
      <c r="I1281" s="37"/>
      <c r="J1281" s="37"/>
      <c r="K1281" s="37"/>
      <c r="L1281" s="37"/>
      <c r="M1281" s="37"/>
      <c r="N1281" s="37"/>
      <c r="O1281" s="37"/>
      <c r="P1281" s="37"/>
      <c r="Q1281" s="37"/>
      <c r="R1281" s="37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7"/>
      <c r="AD1281" s="37"/>
      <c r="AE1281" s="37"/>
      <c r="AF1281" s="37"/>
      <c r="AG1281" s="37"/>
    </row>
    <row r="1282" spans="1:33" ht="12.75" x14ac:dyDescent="0.2">
      <c r="A1282" s="37"/>
      <c r="B1282" s="37"/>
      <c r="C1282" s="37"/>
      <c r="D1282" s="37"/>
      <c r="E1282" s="37"/>
      <c r="F1282" s="37"/>
      <c r="G1282" s="37"/>
      <c r="H1282" s="37"/>
      <c r="I1282" s="37"/>
      <c r="J1282" s="37"/>
      <c r="K1282" s="37"/>
      <c r="L1282" s="37"/>
      <c r="M1282" s="37"/>
      <c r="N1282" s="37"/>
      <c r="O1282" s="37"/>
      <c r="P1282" s="37"/>
      <c r="Q1282" s="37"/>
      <c r="R1282" s="37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37"/>
      <c r="AE1282" s="37"/>
      <c r="AF1282" s="37"/>
      <c r="AG1282" s="37"/>
    </row>
    <row r="1283" spans="1:33" ht="12.75" x14ac:dyDescent="0.2">
      <c r="A1283" s="37"/>
      <c r="B1283" s="37"/>
      <c r="C1283" s="37"/>
      <c r="D1283" s="37"/>
      <c r="E1283" s="37"/>
      <c r="F1283" s="37"/>
      <c r="G1283" s="37"/>
      <c r="H1283" s="37"/>
      <c r="I1283" s="37"/>
      <c r="J1283" s="37"/>
      <c r="K1283" s="37"/>
      <c r="L1283" s="37"/>
      <c r="M1283" s="37"/>
      <c r="N1283" s="37"/>
      <c r="O1283" s="37"/>
      <c r="P1283" s="37"/>
      <c r="Q1283" s="37"/>
      <c r="R1283" s="37"/>
      <c r="S1283" s="37"/>
      <c r="T1283" s="37"/>
      <c r="U1283" s="37"/>
      <c r="V1283" s="37"/>
      <c r="W1283" s="37"/>
      <c r="X1283" s="37"/>
      <c r="Y1283" s="37"/>
      <c r="Z1283" s="37"/>
      <c r="AA1283" s="37"/>
      <c r="AB1283" s="37"/>
      <c r="AC1283" s="37"/>
      <c r="AD1283" s="37"/>
      <c r="AE1283" s="37"/>
      <c r="AF1283" s="37"/>
      <c r="AG1283" s="37"/>
    </row>
    <row r="1284" spans="1:33" ht="12.75" x14ac:dyDescent="0.2">
      <c r="A1284" s="37"/>
      <c r="B1284" s="37"/>
      <c r="C1284" s="37"/>
      <c r="D1284" s="37"/>
      <c r="E1284" s="37"/>
      <c r="F1284" s="37"/>
      <c r="G1284" s="37"/>
      <c r="H1284" s="37"/>
      <c r="I1284" s="37"/>
      <c r="J1284" s="37"/>
      <c r="K1284" s="37"/>
      <c r="L1284" s="37"/>
      <c r="M1284" s="37"/>
      <c r="N1284" s="37"/>
      <c r="O1284" s="37"/>
      <c r="P1284" s="37"/>
      <c r="Q1284" s="37"/>
      <c r="R1284" s="37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7"/>
      <c r="AD1284" s="37"/>
      <c r="AE1284" s="37"/>
      <c r="AF1284" s="37"/>
      <c r="AG1284" s="37"/>
    </row>
    <row r="1285" spans="1:33" ht="12.75" x14ac:dyDescent="0.2">
      <c r="A1285" s="37"/>
      <c r="B1285" s="37"/>
      <c r="C1285" s="37"/>
      <c r="D1285" s="37"/>
      <c r="E1285" s="37"/>
      <c r="F1285" s="37"/>
      <c r="G1285" s="37"/>
      <c r="H1285" s="37"/>
      <c r="I1285" s="37"/>
      <c r="J1285" s="37"/>
      <c r="K1285" s="37"/>
      <c r="L1285" s="37"/>
      <c r="M1285" s="37"/>
      <c r="N1285" s="37"/>
      <c r="O1285" s="37"/>
      <c r="P1285" s="37"/>
      <c r="Q1285" s="37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</row>
    <row r="1286" spans="1:33" ht="12.75" x14ac:dyDescent="0.2">
      <c r="A1286" s="37"/>
      <c r="B1286" s="37"/>
      <c r="C1286" s="37"/>
      <c r="D1286" s="37"/>
      <c r="E1286" s="37"/>
      <c r="F1286" s="37"/>
      <c r="G1286" s="37"/>
      <c r="H1286" s="37"/>
      <c r="I1286" s="37"/>
      <c r="J1286" s="37"/>
      <c r="K1286" s="37"/>
      <c r="L1286" s="37"/>
      <c r="M1286" s="37"/>
      <c r="N1286" s="37"/>
      <c r="O1286" s="37"/>
      <c r="P1286" s="37"/>
      <c r="Q1286" s="37"/>
      <c r="R1286" s="37"/>
      <c r="S1286" s="37"/>
      <c r="T1286" s="37"/>
      <c r="U1286" s="37"/>
      <c r="V1286" s="37"/>
      <c r="W1286" s="37"/>
      <c r="X1286" s="37"/>
      <c r="Y1286" s="37"/>
      <c r="Z1286" s="37"/>
      <c r="AA1286" s="37"/>
      <c r="AB1286" s="37"/>
      <c r="AC1286" s="37"/>
      <c r="AD1286" s="37"/>
      <c r="AE1286" s="37"/>
      <c r="AF1286" s="37"/>
      <c r="AG1286" s="37"/>
    </row>
    <row r="1287" spans="1:33" ht="12.75" x14ac:dyDescent="0.2">
      <c r="A1287" s="37"/>
      <c r="B1287" s="37"/>
      <c r="C1287" s="37"/>
      <c r="D1287" s="37"/>
      <c r="E1287" s="37"/>
      <c r="F1287" s="37"/>
      <c r="G1287" s="37"/>
      <c r="H1287" s="37"/>
      <c r="I1287" s="37"/>
      <c r="J1287" s="37"/>
      <c r="K1287" s="37"/>
      <c r="L1287" s="37"/>
      <c r="M1287" s="37"/>
      <c r="N1287" s="37"/>
      <c r="O1287" s="37"/>
      <c r="P1287" s="37"/>
      <c r="Q1287" s="37"/>
      <c r="R1287" s="37"/>
      <c r="S1287" s="37"/>
      <c r="T1287" s="37"/>
      <c r="U1287" s="37"/>
      <c r="V1287" s="37"/>
      <c r="W1287" s="37"/>
      <c r="X1287" s="37"/>
      <c r="Y1287" s="37"/>
      <c r="Z1287" s="37"/>
      <c r="AA1287" s="37"/>
      <c r="AB1287" s="37"/>
      <c r="AC1287" s="37"/>
      <c r="AD1287" s="37"/>
      <c r="AE1287" s="37"/>
      <c r="AF1287" s="37"/>
      <c r="AG1287" s="37"/>
    </row>
    <row r="1288" spans="1:33" ht="12.75" x14ac:dyDescent="0.2">
      <c r="A1288" s="37"/>
      <c r="B1288" s="37"/>
      <c r="C1288" s="37"/>
      <c r="D1288" s="37"/>
      <c r="E1288" s="37"/>
      <c r="F1288" s="37"/>
      <c r="G1288" s="37"/>
      <c r="H1288" s="37"/>
      <c r="I1288" s="37"/>
      <c r="J1288" s="37"/>
      <c r="K1288" s="37"/>
      <c r="L1288" s="37"/>
      <c r="M1288" s="37"/>
      <c r="N1288" s="37"/>
      <c r="O1288" s="37"/>
      <c r="P1288" s="37"/>
      <c r="Q1288" s="37"/>
      <c r="R1288" s="37"/>
      <c r="S1288" s="37"/>
      <c r="T1288" s="37"/>
      <c r="U1288" s="37"/>
      <c r="V1288" s="37"/>
      <c r="W1288" s="37"/>
      <c r="X1288" s="37"/>
      <c r="Y1288" s="37"/>
      <c r="Z1288" s="37"/>
      <c r="AA1288" s="37"/>
      <c r="AB1288" s="37"/>
      <c r="AC1288" s="37"/>
      <c r="AD1288" s="37"/>
      <c r="AE1288" s="37"/>
      <c r="AF1288" s="37"/>
      <c r="AG1288" s="37"/>
    </row>
    <row r="1289" spans="1:33" ht="12.75" x14ac:dyDescent="0.2">
      <c r="A1289" s="37"/>
      <c r="B1289" s="37"/>
      <c r="C1289" s="37"/>
      <c r="D1289" s="37"/>
      <c r="E1289" s="37"/>
      <c r="F1289" s="37"/>
      <c r="G1289" s="37"/>
      <c r="H1289" s="37"/>
      <c r="I1289" s="37"/>
      <c r="J1289" s="37"/>
      <c r="K1289" s="37"/>
      <c r="L1289" s="37"/>
      <c r="M1289" s="37"/>
      <c r="N1289" s="37"/>
      <c r="O1289" s="37"/>
      <c r="P1289" s="37"/>
      <c r="Q1289" s="37"/>
      <c r="R1289" s="37"/>
      <c r="S1289" s="37"/>
      <c r="T1289" s="37"/>
      <c r="U1289" s="37"/>
      <c r="V1289" s="37"/>
      <c r="W1289" s="37"/>
      <c r="X1289" s="37"/>
      <c r="Y1289" s="37"/>
      <c r="Z1289" s="37"/>
      <c r="AA1289" s="37"/>
      <c r="AB1289" s="37"/>
      <c r="AC1289" s="37"/>
      <c r="AD1289" s="37"/>
      <c r="AE1289" s="37"/>
      <c r="AF1289" s="37"/>
      <c r="AG1289" s="37"/>
    </row>
    <row r="1290" spans="1:33" ht="12.75" x14ac:dyDescent="0.2">
      <c r="A1290" s="37"/>
      <c r="B1290" s="37"/>
      <c r="C1290" s="37"/>
      <c r="D1290" s="37"/>
      <c r="E1290" s="37"/>
      <c r="F1290" s="37"/>
      <c r="G1290" s="37"/>
      <c r="H1290" s="37"/>
      <c r="I1290" s="37"/>
      <c r="J1290" s="37"/>
      <c r="K1290" s="37"/>
      <c r="L1290" s="37"/>
      <c r="M1290" s="37"/>
      <c r="N1290" s="37"/>
      <c r="O1290" s="37"/>
      <c r="P1290" s="37"/>
      <c r="Q1290" s="37"/>
      <c r="R1290" s="37"/>
      <c r="S1290" s="37"/>
      <c r="T1290" s="37"/>
      <c r="U1290" s="37"/>
      <c r="V1290" s="37"/>
      <c r="W1290" s="37"/>
      <c r="X1290" s="37"/>
      <c r="Y1290" s="37"/>
      <c r="Z1290" s="37"/>
      <c r="AA1290" s="37"/>
      <c r="AB1290" s="37"/>
      <c r="AC1290" s="37"/>
      <c r="AD1290" s="37"/>
      <c r="AE1290" s="37"/>
      <c r="AF1290" s="37"/>
      <c r="AG1290" s="37"/>
    </row>
    <row r="1291" spans="1:33" ht="12.75" x14ac:dyDescent="0.2">
      <c r="A1291" s="37"/>
      <c r="B1291" s="37"/>
      <c r="C1291" s="37"/>
      <c r="D1291" s="37"/>
      <c r="E1291" s="37"/>
      <c r="F1291" s="37"/>
      <c r="G1291" s="37"/>
      <c r="H1291" s="37"/>
      <c r="I1291" s="37"/>
      <c r="J1291" s="37"/>
      <c r="K1291" s="37"/>
      <c r="L1291" s="37"/>
      <c r="M1291" s="37"/>
      <c r="N1291" s="37"/>
      <c r="O1291" s="37"/>
      <c r="P1291" s="37"/>
      <c r="Q1291" s="37"/>
      <c r="R1291" s="37"/>
      <c r="S1291" s="37"/>
      <c r="T1291" s="37"/>
      <c r="U1291" s="37"/>
      <c r="V1291" s="37"/>
      <c r="W1291" s="37"/>
      <c r="X1291" s="37"/>
      <c r="Y1291" s="37"/>
      <c r="Z1291" s="37"/>
      <c r="AA1291" s="37"/>
      <c r="AB1291" s="37"/>
      <c r="AC1291" s="37"/>
      <c r="AD1291" s="37"/>
      <c r="AE1291" s="37"/>
      <c r="AF1291" s="37"/>
      <c r="AG1291" s="37"/>
    </row>
    <row r="1292" spans="1:33" ht="12.75" x14ac:dyDescent="0.2">
      <c r="A1292" s="37"/>
      <c r="B1292" s="37"/>
      <c r="C1292" s="37"/>
      <c r="D1292" s="37"/>
      <c r="E1292" s="37"/>
      <c r="F1292" s="37"/>
      <c r="G1292" s="37"/>
      <c r="H1292" s="37"/>
      <c r="I1292" s="37"/>
      <c r="J1292" s="37"/>
      <c r="K1292" s="37"/>
      <c r="L1292" s="37"/>
      <c r="M1292" s="37"/>
      <c r="N1292" s="37"/>
      <c r="O1292" s="37"/>
      <c r="P1292" s="37"/>
      <c r="Q1292" s="37"/>
      <c r="R1292" s="37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F1292" s="37"/>
      <c r="AG1292" s="37"/>
    </row>
    <row r="1293" spans="1:33" ht="12.75" x14ac:dyDescent="0.2">
      <c r="A1293" s="37"/>
      <c r="B1293" s="37"/>
      <c r="C1293" s="37"/>
      <c r="D1293" s="37"/>
      <c r="E1293" s="37"/>
      <c r="F1293" s="37"/>
      <c r="G1293" s="37"/>
      <c r="H1293" s="37"/>
      <c r="I1293" s="37"/>
      <c r="J1293" s="37"/>
      <c r="K1293" s="37"/>
      <c r="L1293" s="37"/>
      <c r="M1293" s="37"/>
      <c r="N1293" s="37"/>
      <c r="O1293" s="37"/>
      <c r="P1293" s="37"/>
      <c r="Q1293" s="37"/>
      <c r="R1293" s="37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37"/>
      <c r="AE1293" s="37"/>
      <c r="AF1293" s="37"/>
      <c r="AG1293" s="37"/>
    </row>
    <row r="1294" spans="1:33" ht="12.75" x14ac:dyDescent="0.2">
      <c r="A1294" s="37"/>
      <c r="B1294" s="37"/>
      <c r="C1294" s="37"/>
      <c r="D1294" s="37"/>
      <c r="E1294" s="37"/>
      <c r="F1294" s="37"/>
      <c r="G1294" s="37"/>
      <c r="H1294" s="37"/>
      <c r="I1294" s="37"/>
      <c r="J1294" s="37"/>
      <c r="K1294" s="37"/>
      <c r="L1294" s="37"/>
      <c r="M1294" s="37"/>
      <c r="N1294" s="37"/>
      <c r="O1294" s="37"/>
      <c r="P1294" s="37"/>
      <c r="Q1294" s="37"/>
      <c r="R1294" s="37"/>
      <c r="S1294" s="37"/>
      <c r="T1294" s="37"/>
      <c r="U1294" s="37"/>
      <c r="V1294" s="37"/>
      <c r="W1294" s="37"/>
      <c r="X1294" s="37"/>
      <c r="Y1294" s="37"/>
      <c r="Z1294" s="37"/>
      <c r="AA1294" s="37"/>
      <c r="AB1294" s="37"/>
      <c r="AC1294" s="37"/>
      <c r="AD1294" s="37"/>
      <c r="AE1294" s="37"/>
      <c r="AF1294" s="37"/>
      <c r="AG1294" s="37"/>
    </row>
    <row r="1295" spans="1:33" ht="12.75" x14ac:dyDescent="0.2">
      <c r="A1295" s="37"/>
      <c r="B1295" s="37"/>
      <c r="C1295" s="37"/>
      <c r="D1295" s="37"/>
      <c r="E1295" s="37"/>
      <c r="F1295" s="37"/>
      <c r="G1295" s="37"/>
      <c r="H1295" s="37"/>
      <c r="I1295" s="37"/>
      <c r="J1295" s="37"/>
      <c r="K1295" s="37"/>
      <c r="L1295" s="37"/>
      <c r="M1295" s="37"/>
      <c r="N1295" s="37"/>
      <c r="O1295" s="37"/>
      <c r="P1295" s="37"/>
      <c r="Q1295" s="37"/>
      <c r="R1295" s="37"/>
      <c r="S1295" s="37"/>
      <c r="T1295" s="37"/>
      <c r="U1295" s="37"/>
      <c r="V1295" s="37"/>
      <c r="W1295" s="37"/>
      <c r="X1295" s="37"/>
      <c r="Y1295" s="37"/>
      <c r="Z1295" s="37"/>
      <c r="AA1295" s="37"/>
      <c r="AB1295" s="37"/>
      <c r="AC1295" s="37"/>
      <c r="AD1295" s="37"/>
      <c r="AE1295" s="37"/>
      <c r="AF1295" s="37"/>
      <c r="AG1295" s="37"/>
    </row>
    <row r="1296" spans="1:33" ht="12.75" x14ac:dyDescent="0.2">
      <c r="A1296" s="37"/>
      <c r="B1296" s="37"/>
      <c r="C1296" s="37"/>
      <c r="D1296" s="37"/>
      <c r="E1296" s="37"/>
      <c r="F1296" s="37"/>
      <c r="G1296" s="37"/>
      <c r="H1296" s="37"/>
      <c r="I1296" s="37"/>
      <c r="J1296" s="37"/>
      <c r="K1296" s="37"/>
      <c r="L1296" s="37"/>
      <c r="M1296" s="37"/>
      <c r="N1296" s="37"/>
      <c r="O1296" s="37"/>
      <c r="P1296" s="37"/>
      <c r="Q1296" s="37"/>
      <c r="R1296" s="37"/>
      <c r="S1296" s="37"/>
      <c r="T1296" s="37"/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F1296" s="37"/>
      <c r="AG1296" s="37"/>
    </row>
    <row r="1297" spans="1:33" ht="12.75" x14ac:dyDescent="0.2">
      <c r="A1297" s="37"/>
      <c r="B1297" s="37"/>
      <c r="C1297" s="37"/>
      <c r="D1297" s="37"/>
      <c r="E1297" s="37"/>
      <c r="F1297" s="37"/>
      <c r="G1297" s="37"/>
      <c r="H1297" s="37"/>
      <c r="I1297" s="37"/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7"/>
      <c r="V1297" s="37"/>
      <c r="W1297" s="37"/>
      <c r="X1297" s="37"/>
      <c r="Y1297" s="37"/>
      <c r="Z1297" s="37"/>
      <c r="AA1297" s="37"/>
      <c r="AB1297" s="37"/>
      <c r="AC1297" s="37"/>
      <c r="AD1297" s="37"/>
      <c r="AE1297" s="37"/>
      <c r="AF1297" s="37"/>
      <c r="AG1297" s="37"/>
    </row>
    <row r="1298" spans="1:33" ht="12.75" x14ac:dyDescent="0.2">
      <c r="A1298" s="37"/>
      <c r="B1298" s="37"/>
      <c r="C1298" s="37"/>
      <c r="D1298" s="37"/>
      <c r="E1298" s="37"/>
      <c r="F1298" s="37"/>
      <c r="G1298" s="37"/>
      <c r="H1298" s="37"/>
      <c r="I1298" s="37"/>
      <c r="J1298" s="37"/>
      <c r="K1298" s="37"/>
      <c r="L1298" s="37"/>
      <c r="M1298" s="37"/>
      <c r="N1298" s="37"/>
      <c r="O1298" s="37"/>
      <c r="P1298" s="37"/>
      <c r="Q1298" s="37"/>
      <c r="R1298" s="37"/>
      <c r="S1298" s="37"/>
      <c r="T1298" s="37"/>
      <c r="U1298" s="37"/>
      <c r="V1298" s="37"/>
      <c r="W1298" s="37"/>
      <c r="X1298" s="37"/>
      <c r="Y1298" s="37"/>
      <c r="Z1298" s="37"/>
      <c r="AA1298" s="37"/>
      <c r="AB1298" s="37"/>
      <c r="AC1298" s="37"/>
      <c r="AD1298" s="37"/>
      <c r="AE1298" s="37"/>
      <c r="AF1298" s="37"/>
      <c r="AG1298" s="37"/>
    </row>
    <row r="1299" spans="1:33" ht="12.75" x14ac:dyDescent="0.2">
      <c r="A1299" s="37"/>
      <c r="B1299" s="37"/>
      <c r="C1299" s="37"/>
      <c r="D1299" s="37"/>
      <c r="E1299" s="37"/>
      <c r="F1299" s="37"/>
      <c r="G1299" s="37"/>
      <c r="H1299" s="37"/>
      <c r="I1299" s="37"/>
      <c r="J1299" s="37"/>
      <c r="K1299" s="37"/>
      <c r="L1299" s="37"/>
      <c r="M1299" s="37"/>
      <c r="N1299" s="37"/>
      <c r="O1299" s="37"/>
      <c r="P1299" s="37"/>
      <c r="Q1299" s="37"/>
      <c r="R1299" s="37"/>
      <c r="S1299" s="37"/>
      <c r="T1299" s="37"/>
      <c r="U1299" s="37"/>
      <c r="V1299" s="37"/>
      <c r="W1299" s="37"/>
      <c r="X1299" s="37"/>
      <c r="Y1299" s="37"/>
      <c r="Z1299" s="37"/>
      <c r="AA1299" s="37"/>
      <c r="AB1299" s="37"/>
      <c r="AC1299" s="37"/>
      <c r="AD1299" s="37"/>
      <c r="AE1299" s="37"/>
      <c r="AF1299" s="37"/>
      <c r="AG1299" s="37"/>
    </row>
    <row r="1300" spans="1:33" ht="12.75" x14ac:dyDescent="0.2">
      <c r="A1300" s="37"/>
      <c r="B1300" s="37"/>
      <c r="C1300" s="37"/>
      <c r="D1300" s="37"/>
      <c r="E1300" s="37"/>
      <c r="F1300" s="37"/>
      <c r="G1300" s="37"/>
      <c r="H1300" s="37"/>
      <c r="I1300" s="37"/>
      <c r="J1300" s="37"/>
      <c r="K1300" s="37"/>
      <c r="L1300" s="37"/>
      <c r="M1300" s="37"/>
      <c r="N1300" s="37"/>
      <c r="O1300" s="37"/>
      <c r="P1300" s="37"/>
      <c r="Q1300" s="37"/>
      <c r="R1300" s="37"/>
      <c r="S1300" s="37"/>
      <c r="T1300" s="37"/>
      <c r="U1300" s="37"/>
      <c r="V1300" s="37"/>
      <c r="W1300" s="37"/>
      <c r="X1300" s="37"/>
      <c r="Y1300" s="37"/>
      <c r="Z1300" s="37"/>
      <c r="AA1300" s="37"/>
      <c r="AB1300" s="37"/>
      <c r="AC1300" s="37"/>
      <c r="AD1300" s="37"/>
      <c r="AE1300" s="37"/>
      <c r="AF1300" s="37"/>
      <c r="AG1300" s="37"/>
    </row>
    <row r="1301" spans="1:33" ht="12.75" x14ac:dyDescent="0.2">
      <c r="A1301" s="37"/>
      <c r="B1301" s="37"/>
      <c r="C1301" s="37"/>
      <c r="D1301" s="37"/>
      <c r="E1301" s="37"/>
      <c r="F1301" s="37"/>
      <c r="G1301" s="37"/>
      <c r="H1301" s="37"/>
      <c r="I1301" s="37"/>
      <c r="J1301" s="37"/>
      <c r="K1301" s="37"/>
      <c r="L1301" s="37"/>
      <c r="M1301" s="37"/>
      <c r="N1301" s="37"/>
      <c r="O1301" s="37"/>
      <c r="P1301" s="37"/>
      <c r="Q1301" s="37"/>
      <c r="R1301" s="37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/>
      <c r="AC1301" s="37"/>
      <c r="AD1301" s="37"/>
      <c r="AE1301" s="37"/>
      <c r="AF1301" s="37"/>
      <c r="AG1301" s="37"/>
    </row>
    <row r="1302" spans="1:33" ht="12.75" x14ac:dyDescent="0.2">
      <c r="A1302" s="37"/>
      <c r="B1302" s="37"/>
      <c r="C1302" s="37"/>
      <c r="D1302" s="37"/>
      <c r="E1302" s="37"/>
      <c r="F1302" s="37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  <c r="Q1302" s="37"/>
      <c r="R1302" s="37"/>
      <c r="S1302" s="37"/>
      <c r="T1302" s="37"/>
      <c r="U1302" s="37"/>
      <c r="V1302" s="37"/>
      <c r="W1302" s="37"/>
      <c r="X1302" s="37"/>
      <c r="Y1302" s="37"/>
      <c r="Z1302" s="37"/>
      <c r="AA1302" s="37"/>
      <c r="AB1302" s="37"/>
      <c r="AC1302" s="37"/>
      <c r="AD1302" s="37"/>
      <c r="AE1302" s="37"/>
      <c r="AF1302" s="37"/>
      <c r="AG1302" s="37"/>
    </row>
    <row r="1303" spans="1:33" ht="12.75" x14ac:dyDescent="0.2">
      <c r="A1303" s="37"/>
      <c r="B1303" s="37"/>
      <c r="C1303" s="37"/>
      <c r="D1303" s="37"/>
      <c r="E1303" s="37"/>
      <c r="F1303" s="37"/>
      <c r="G1303" s="37"/>
      <c r="H1303" s="37"/>
      <c r="I1303" s="37"/>
      <c r="J1303" s="37"/>
      <c r="K1303" s="37"/>
      <c r="L1303" s="37"/>
      <c r="M1303" s="37"/>
      <c r="N1303" s="37"/>
      <c r="O1303" s="37"/>
      <c r="P1303" s="37"/>
      <c r="Q1303" s="37"/>
      <c r="R1303" s="37"/>
      <c r="S1303" s="37"/>
      <c r="T1303" s="37"/>
      <c r="U1303" s="37"/>
      <c r="V1303" s="37"/>
      <c r="W1303" s="37"/>
      <c r="X1303" s="37"/>
      <c r="Y1303" s="37"/>
      <c r="Z1303" s="37"/>
      <c r="AA1303" s="37"/>
      <c r="AB1303" s="37"/>
      <c r="AC1303" s="37"/>
      <c r="AD1303" s="37"/>
      <c r="AE1303" s="37"/>
      <c r="AF1303" s="37"/>
      <c r="AG1303" s="37"/>
    </row>
    <row r="1304" spans="1:33" ht="12.75" x14ac:dyDescent="0.2">
      <c r="A1304" s="37"/>
      <c r="B1304" s="37"/>
      <c r="C1304" s="37"/>
      <c r="D1304" s="37"/>
      <c r="E1304" s="37"/>
      <c r="F1304" s="37"/>
      <c r="G1304" s="37"/>
      <c r="H1304" s="37"/>
      <c r="I1304" s="37"/>
      <c r="J1304" s="37"/>
      <c r="K1304" s="37"/>
      <c r="L1304" s="37"/>
      <c r="M1304" s="37"/>
      <c r="N1304" s="37"/>
      <c r="O1304" s="37"/>
      <c r="P1304" s="37"/>
      <c r="Q1304" s="37"/>
      <c r="R1304" s="37"/>
      <c r="S1304" s="37"/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37"/>
      <c r="AE1304" s="37"/>
      <c r="AF1304" s="37"/>
      <c r="AG1304" s="37"/>
    </row>
    <row r="1305" spans="1:33" ht="12.75" x14ac:dyDescent="0.2">
      <c r="A1305" s="37"/>
      <c r="B1305" s="37"/>
      <c r="C1305" s="37"/>
      <c r="D1305" s="37"/>
      <c r="E1305" s="37"/>
      <c r="F1305" s="37"/>
      <c r="G1305" s="37"/>
      <c r="H1305" s="37"/>
      <c r="I1305" s="37"/>
      <c r="J1305" s="37"/>
      <c r="K1305" s="37"/>
      <c r="L1305" s="37"/>
      <c r="M1305" s="37"/>
      <c r="N1305" s="37"/>
      <c r="O1305" s="37"/>
      <c r="P1305" s="37"/>
      <c r="Q1305" s="37"/>
      <c r="R1305" s="37"/>
      <c r="S1305" s="37"/>
      <c r="T1305" s="37"/>
      <c r="U1305" s="37"/>
      <c r="V1305" s="37"/>
      <c r="W1305" s="37"/>
      <c r="X1305" s="37"/>
      <c r="Y1305" s="37"/>
      <c r="Z1305" s="37"/>
      <c r="AA1305" s="37"/>
      <c r="AB1305" s="37"/>
      <c r="AC1305" s="37"/>
      <c r="AD1305" s="37"/>
      <c r="AE1305" s="37"/>
      <c r="AF1305" s="37"/>
      <c r="AG1305" s="37"/>
    </row>
    <row r="1306" spans="1:33" ht="12.75" x14ac:dyDescent="0.2">
      <c r="A1306" s="37"/>
      <c r="B1306" s="37"/>
      <c r="C1306" s="37"/>
      <c r="D1306" s="37"/>
      <c r="E1306" s="37"/>
      <c r="F1306" s="37"/>
      <c r="G1306" s="37"/>
      <c r="H1306" s="37"/>
      <c r="I1306" s="37"/>
      <c r="J1306" s="37"/>
      <c r="K1306" s="37"/>
      <c r="L1306" s="37"/>
      <c r="M1306" s="37"/>
      <c r="N1306" s="37"/>
      <c r="O1306" s="37"/>
      <c r="P1306" s="37"/>
      <c r="Q1306" s="37"/>
      <c r="R1306" s="37"/>
      <c r="S1306" s="37"/>
      <c r="T1306" s="37"/>
      <c r="U1306" s="37"/>
      <c r="V1306" s="37"/>
      <c r="W1306" s="37"/>
      <c r="X1306" s="37"/>
      <c r="Y1306" s="37"/>
      <c r="Z1306" s="37"/>
      <c r="AA1306" s="37"/>
      <c r="AB1306" s="37"/>
      <c r="AC1306" s="37"/>
      <c r="AD1306" s="37"/>
      <c r="AE1306" s="37"/>
      <c r="AF1306" s="37"/>
      <c r="AG1306" s="37"/>
    </row>
    <row r="1307" spans="1:33" ht="12.75" x14ac:dyDescent="0.2">
      <c r="A1307" s="37"/>
      <c r="B1307" s="37"/>
      <c r="C1307" s="37"/>
      <c r="D1307" s="37"/>
      <c r="E1307" s="37"/>
      <c r="F1307" s="37"/>
      <c r="G1307" s="37"/>
      <c r="H1307" s="37"/>
      <c r="I1307" s="37"/>
      <c r="J1307" s="37"/>
      <c r="K1307" s="37"/>
      <c r="L1307" s="37"/>
      <c r="M1307" s="37"/>
      <c r="N1307" s="37"/>
      <c r="O1307" s="37"/>
      <c r="P1307" s="37"/>
      <c r="Q1307" s="37"/>
      <c r="R1307" s="37"/>
      <c r="S1307" s="37"/>
      <c r="T1307" s="37"/>
      <c r="U1307" s="37"/>
      <c r="V1307" s="37"/>
      <c r="W1307" s="37"/>
      <c r="X1307" s="37"/>
      <c r="Y1307" s="37"/>
      <c r="Z1307" s="37"/>
      <c r="AA1307" s="37"/>
      <c r="AB1307" s="37"/>
      <c r="AC1307" s="37"/>
      <c r="AD1307" s="37"/>
      <c r="AE1307" s="37"/>
      <c r="AF1307" s="37"/>
      <c r="AG1307" s="37"/>
    </row>
    <row r="1308" spans="1:33" ht="12.75" x14ac:dyDescent="0.2">
      <c r="A1308" s="37"/>
      <c r="B1308" s="37"/>
      <c r="C1308" s="37"/>
      <c r="D1308" s="37"/>
      <c r="E1308" s="37"/>
      <c r="F1308" s="37"/>
      <c r="G1308" s="37"/>
      <c r="H1308" s="37"/>
      <c r="I1308" s="37"/>
      <c r="J1308" s="37"/>
      <c r="K1308" s="37"/>
      <c r="L1308" s="37"/>
      <c r="M1308" s="37"/>
      <c r="N1308" s="37"/>
      <c r="O1308" s="37"/>
      <c r="P1308" s="37"/>
      <c r="Q1308" s="37"/>
      <c r="R1308" s="37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7"/>
      <c r="AD1308" s="37"/>
      <c r="AE1308" s="37"/>
      <c r="AF1308" s="37"/>
      <c r="AG1308" s="37"/>
    </row>
    <row r="1309" spans="1:33" ht="12.75" x14ac:dyDescent="0.2">
      <c r="A1309" s="37"/>
      <c r="B1309" s="37"/>
      <c r="C1309" s="37"/>
      <c r="D1309" s="37"/>
      <c r="E1309" s="37"/>
      <c r="F1309" s="37"/>
      <c r="G1309" s="37"/>
      <c r="H1309" s="37"/>
      <c r="I1309" s="37"/>
      <c r="J1309" s="37"/>
      <c r="K1309" s="37"/>
      <c r="L1309" s="37"/>
      <c r="M1309" s="37"/>
      <c r="N1309" s="37"/>
      <c r="O1309" s="37"/>
      <c r="P1309" s="37"/>
      <c r="Q1309" s="37"/>
      <c r="R1309" s="37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7"/>
      <c r="AD1309" s="37"/>
      <c r="AE1309" s="37"/>
      <c r="AF1309" s="37"/>
      <c r="AG1309" s="37"/>
    </row>
    <row r="1310" spans="1:33" ht="12.75" x14ac:dyDescent="0.2">
      <c r="A1310" s="37"/>
      <c r="B1310" s="37"/>
      <c r="C1310" s="37"/>
      <c r="D1310" s="37"/>
      <c r="E1310" s="37"/>
      <c r="F1310" s="37"/>
      <c r="G1310" s="37"/>
      <c r="H1310" s="37"/>
      <c r="I1310" s="37"/>
      <c r="J1310" s="37"/>
      <c r="K1310" s="37"/>
      <c r="L1310" s="37"/>
      <c r="M1310" s="37"/>
      <c r="N1310" s="37"/>
      <c r="O1310" s="37"/>
      <c r="P1310" s="37"/>
      <c r="Q1310" s="37"/>
      <c r="R1310" s="37"/>
      <c r="S1310" s="37"/>
      <c r="T1310" s="37"/>
      <c r="U1310" s="37"/>
      <c r="V1310" s="37"/>
      <c r="W1310" s="37"/>
      <c r="X1310" s="37"/>
      <c r="Y1310" s="37"/>
      <c r="Z1310" s="37"/>
      <c r="AA1310" s="37"/>
      <c r="AB1310" s="37"/>
      <c r="AC1310" s="37"/>
      <c r="AD1310" s="37"/>
      <c r="AE1310" s="37"/>
      <c r="AF1310" s="37"/>
      <c r="AG1310" s="37"/>
    </row>
    <row r="1311" spans="1:33" ht="12.75" x14ac:dyDescent="0.2">
      <c r="A1311" s="37"/>
      <c r="B1311" s="37"/>
      <c r="C1311" s="37"/>
      <c r="D1311" s="37"/>
      <c r="E1311" s="37"/>
      <c r="F1311" s="37"/>
      <c r="G1311" s="37"/>
      <c r="H1311" s="37"/>
      <c r="I1311" s="37"/>
      <c r="J1311" s="37"/>
      <c r="K1311" s="37"/>
      <c r="L1311" s="37"/>
      <c r="M1311" s="37"/>
      <c r="N1311" s="37"/>
      <c r="O1311" s="37"/>
      <c r="P1311" s="37"/>
      <c r="Q1311" s="37"/>
      <c r="R1311" s="37"/>
      <c r="S1311" s="37"/>
      <c r="T1311" s="37"/>
      <c r="U1311" s="37"/>
      <c r="V1311" s="37"/>
      <c r="W1311" s="37"/>
      <c r="X1311" s="37"/>
      <c r="Y1311" s="37"/>
      <c r="Z1311" s="37"/>
      <c r="AA1311" s="37"/>
      <c r="AB1311" s="37"/>
      <c r="AC1311" s="37"/>
      <c r="AD1311" s="37"/>
      <c r="AE1311" s="37"/>
      <c r="AF1311" s="37"/>
      <c r="AG1311" s="37"/>
    </row>
    <row r="1312" spans="1:33" ht="12.75" x14ac:dyDescent="0.2">
      <c r="A1312" s="37"/>
      <c r="B1312" s="37"/>
      <c r="C1312" s="37"/>
      <c r="D1312" s="37"/>
      <c r="E1312" s="37"/>
      <c r="F1312" s="37"/>
      <c r="G1312" s="37"/>
      <c r="H1312" s="37"/>
      <c r="I1312" s="37"/>
      <c r="J1312" s="37"/>
      <c r="K1312" s="37"/>
      <c r="L1312" s="37"/>
      <c r="M1312" s="37"/>
      <c r="N1312" s="37"/>
      <c r="O1312" s="37"/>
      <c r="P1312" s="37"/>
      <c r="Q1312" s="37"/>
      <c r="R1312" s="37"/>
      <c r="S1312" s="37"/>
      <c r="T1312" s="37"/>
      <c r="U1312" s="37"/>
      <c r="V1312" s="37"/>
      <c r="W1312" s="37"/>
      <c r="X1312" s="37"/>
      <c r="Y1312" s="37"/>
      <c r="Z1312" s="37"/>
      <c r="AA1312" s="37"/>
      <c r="AB1312" s="37"/>
      <c r="AC1312" s="37"/>
      <c r="AD1312" s="37"/>
      <c r="AE1312" s="37"/>
      <c r="AF1312" s="37"/>
      <c r="AG1312" s="37"/>
    </row>
    <row r="1313" spans="1:33" ht="12.75" x14ac:dyDescent="0.2">
      <c r="A1313" s="37"/>
      <c r="B1313" s="37"/>
      <c r="C1313" s="37"/>
      <c r="D1313" s="37"/>
      <c r="E1313" s="37"/>
      <c r="F1313" s="37"/>
      <c r="G1313" s="37"/>
      <c r="H1313" s="37"/>
      <c r="I1313" s="37"/>
      <c r="J1313" s="37"/>
      <c r="K1313" s="37"/>
      <c r="L1313" s="37"/>
      <c r="M1313" s="37"/>
      <c r="N1313" s="37"/>
      <c r="O1313" s="37"/>
      <c r="P1313" s="37"/>
      <c r="Q1313" s="37"/>
      <c r="R1313" s="37"/>
      <c r="S1313" s="37"/>
      <c r="T1313" s="37"/>
      <c r="U1313" s="37"/>
      <c r="V1313" s="37"/>
      <c r="W1313" s="37"/>
      <c r="X1313" s="37"/>
      <c r="Y1313" s="37"/>
      <c r="Z1313" s="37"/>
      <c r="AA1313" s="37"/>
      <c r="AB1313" s="37"/>
      <c r="AC1313" s="37"/>
      <c r="AD1313" s="37"/>
      <c r="AE1313" s="37"/>
      <c r="AF1313" s="37"/>
      <c r="AG1313" s="37"/>
    </row>
    <row r="1314" spans="1:33" ht="12.75" x14ac:dyDescent="0.2">
      <c r="A1314" s="37"/>
      <c r="B1314" s="37"/>
      <c r="C1314" s="37"/>
      <c r="D1314" s="37"/>
      <c r="E1314" s="37"/>
      <c r="F1314" s="37"/>
      <c r="G1314" s="37"/>
      <c r="H1314" s="37"/>
      <c r="I1314" s="37"/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7"/>
      <c r="AD1314" s="37"/>
      <c r="AE1314" s="37"/>
      <c r="AF1314" s="37"/>
      <c r="AG1314" s="37"/>
    </row>
    <row r="1315" spans="1:33" ht="12.75" x14ac:dyDescent="0.2">
      <c r="A1315" s="37"/>
      <c r="B1315" s="37"/>
      <c r="C1315" s="37"/>
      <c r="D1315" s="37"/>
      <c r="E1315" s="37"/>
      <c r="F1315" s="37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  <c r="Q1315" s="37"/>
      <c r="R1315" s="37"/>
      <c r="S1315" s="37"/>
      <c r="T1315" s="37"/>
      <c r="U1315" s="37"/>
      <c r="V1315" s="37"/>
      <c r="W1315" s="37"/>
      <c r="X1315" s="37"/>
      <c r="Y1315" s="37"/>
      <c r="Z1315" s="37"/>
      <c r="AA1315" s="37"/>
      <c r="AB1315" s="37"/>
      <c r="AC1315" s="37"/>
      <c r="AD1315" s="37"/>
      <c r="AE1315" s="37"/>
      <c r="AF1315" s="37"/>
      <c r="AG1315" s="37"/>
    </row>
    <row r="1316" spans="1:33" ht="12.75" x14ac:dyDescent="0.2">
      <c r="A1316" s="37"/>
      <c r="B1316" s="37"/>
      <c r="C1316" s="37"/>
      <c r="D1316" s="37"/>
      <c r="E1316" s="37"/>
      <c r="F1316" s="37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  <c r="Q1316" s="37"/>
      <c r="R1316" s="37"/>
      <c r="S1316" s="37"/>
      <c r="T1316" s="37"/>
      <c r="U1316" s="37"/>
      <c r="V1316" s="37"/>
      <c r="W1316" s="37"/>
      <c r="X1316" s="37"/>
      <c r="Y1316" s="37"/>
      <c r="Z1316" s="37"/>
      <c r="AA1316" s="37"/>
      <c r="AB1316" s="37"/>
      <c r="AC1316" s="37"/>
      <c r="AD1316" s="37"/>
      <c r="AE1316" s="37"/>
      <c r="AF1316" s="37"/>
      <c r="AG1316" s="37"/>
    </row>
    <row r="1317" spans="1:33" ht="12.75" x14ac:dyDescent="0.2">
      <c r="A1317" s="37"/>
      <c r="B1317" s="37"/>
      <c r="C1317" s="37"/>
      <c r="D1317" s="37"/>
      <c r="E1317" s="37"/>
      <c r="F1317" s="37"/>
      <c r="G1317" s="37"/>
      <c r="H1317" s="37"/>
      <c r="I1317" s="37"/>
      <c r="J1317" s="37"/>
      <c r="K1317" s="37"/>
      <c r="L1317" s="37"/>
      <c r="M1317" s="37"/>
      <c r="N1317" s="37"/>
      <c r="O1317" s="37"/>
      <c r="P1317" s="37"/>
      <c r="Q1317" s="37"/>
      <c r="R1317" s="37"/>
      <c r="S1317" s="37"/>
      <c r="T1317" s="37"/>
      <c r="U1317" s="37"/>
      <c r="V1317" s="37"/>
      <c r="W1317" s="37"/>
      <c r="X1317" s="37"/>
      <c r="Y1317" s="37"/>
      <c r="Z1317" s="37"/>
      <c r="AA1317" s="37"/>
      <c r="AB1317" s="37"/>
      <c r="AC1317" s="37"/>
      <c r="AD1317" s="37"/>
      <c r="AE1317" s="37"/>
      <c r="AF1317" s="37"/>
      <c r="AG1317" s="37"/>
    </row>
    <row r="1318" spans="1:33" ht="12.75" x14ac:dyDescent="0.2">
      <c r="A1318" s="37"/>
      <c r="B1318" s="37"/>
      <c r="C1318" s="37"/>
      <c r="D1318" s="37"/>
      <c r="E1318" s="37"/>
      <c r="F1318" s="37"/>
      <c r="G1318" s="37"/>
      <c r="H1318" s="37"/>
      <c r="I1318" s="37"/>
      <c r="J1318" s="37"/>
      <c r="K1318" s="37"/>
      <c r="L1318" s="37"/>
      <c r="M1318" s="37"/>
      <c r="N1318" s="37"/>
      <c r="O1318" s="37"/>
      <c r="P1318" s="37"/>
      <c r="Q1318" s="37"/>
      <c r="R1318" s="37"/>
      <c r="S1318" s="37"/>
      <c r="T1318" s="37"/>
      <c r="U1318" s="37"/>
      <c r="V1318" s="37"/>
      <c r="W1318" s="37"/>
      <c r="X1318" s="37"/>
      <c r="Y1318" s="37"/>
      <c r="Z1318" s="37"/>
      <c r="AA1318" s="37"/>
      <c r="AB1318" s="37"/>
      <c r="AC1318" s="37"/>
      <c r="AD1318" s="37"/>
      <c r="AE1318" s="37"/>
      <c r="AF1318" s="37"/>
      <c r="AG1318" s="37"/>
    </row>
    <row r="1319" spans="1:33" ht="12.75" x14ac:dyDescent="0.2">
      <c r="A1319" s="37"/>
      <c r="B1319" s="37"/>
      <c r="C1319" s="37"/>
      <c r="D1319" s="37"/>
      <c r="E1319" s="37"/>
      <c r="F1319" s="37"/>
      <c r="G1319" s="37"/>
      <c r="H1319" s="37"/>
      <c r="I1319" s="37"/>
      <c r="J1319" s="37"/>
      <c r="K1319" s="37"/>
      <c r="L1319" s="37"/>
      <c r="M1319" s="37"/>
      <c r="N1319" s="37"/>
      <c r="O1319" s="37"/>
      <c r="P1319" s="37"/>
      <c r="Q1319" s="37"/>
      <c r="R1319" s="37"/>
      <c r="S1319" s="37"/>
      <c r="T1319" s="37"/>
      <c r="U1319" s="37"/>
      <c r="V1319" s="37"/>
      <c r="W1319" s="37"/>
      <c r="X1319" s="37"/>
      <c r="Y1319" s="37"/>
      <c r="Z1319" s="37"/>
      <c r="AA1319" s="37"/>
      <c r="AB1319" s="37"/>
      <c r="AC1319" s="37"/>
      <c r="AD1319" s="37"/>
      <c r="AE1319" s="37"/>
      <c r="AF1319" s="37"/>
      <c r="AG1319" s="37"/>
    </row>
    <row r="1320" spans="1:33" ht="12.75" x14ac:dyDescent="0.2">
      <c r="A1320" s="37"/>
      <c r="B1320" s="37"/>
      <c r="C1320" s="37"/>
      <c r="D1320" s="37"/>
      <c r="E1320" s="37"/>
      <c r="F1320" s="37"/>
      <c r="G1320" s="37"/>
      <c r="H1320" s="37"/>
      <c r="I1320" s="37"/>
      <c r="J1320" s="37"/>
      <c r="K1320" s="37"/>
      <c r="L1320" s="37"/>
      <c r="M1320" s="37"/>
      <c r="N1320" s="37"/>
      <c r="O1320" s="37"/>
      <c r="P1320" s="37"/>
      <c r="Q1320" s="37"/>
      <c r="R1320" s="37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37"/>
      <c r="AE1320" s="37"/>
      <c r="AF1320" s="37"/>
      <c r="AG1320" s="37"/>
    </row>
    <row r="1321" spans="1:33" ht="12.75" x14ac:dyDescent="0.2">
      <c r="A1321" s="37"/>
      <c r="B1321" s="37"/>
      <c r="C1321" s="37"/>
      <c r="D1321" s="37"/>
      <c r="E1321" s="37"/>
      <c r="F1321" s="37"/>
      <c r="G1321" s="37"/>
      <c r="H1321" s="37"/>
      <c r="I1321" s="37"/>
      <c r="J1321" s="37"/>
      <c r="K1321" s="37"/>
      <c r="L1321" s="37"/>
      <c r="M1321" s="37"/>
      <c r="N1321" s="37"/>
      <c r="O1321" s="37"/>
      <c r="P1321" s="37"/>
      <c r="Q1321" s="37"/>
      <c r="R1321" s="37"/>
      <c r="S1321" s="37"/>
      <c r="T1321" s="37"/>
      <c r="U1321" s="37"/>
      <c r="V1321" s="37"/>
      <c r="W1321" s="37"/>
      <c r="X1321" s="37"/>
      <c r="Y1321" s="37"/>
      <c r="Z1321" s="37"/>
      <c r="AA1321" s="37"/>
      <c r="AB1321" s="37"/>
      <c r="AC1321" s="37"/>
      <c r="AD1321" s="37"/>
      <c r="AE1321" s="37"/>
      <c r="AF1321" s="37"/>
      <c r="AG1321" s="37"/>
    </row>
    <row r="1322" spans="1:33" ht="12.75" x14ac:dyDescent="0.2">
      <c r="A1322" s="37"/>
      <c r="B1322" s="37"/>
      <c r="C1322" s="37"/>
      <c r="D1322" s="37"/>
      <c r="E1322" s="37"/>
      <c r="F1322" s="37"/>
      <c r="G1322" s="37"/>
      <c r="H1322" s="37"/>
      <c r="I1322" s="37"/>
      <c r="J1322" s="37"/>
      <c r="K1322" s="37"/>
      <c r="L1322" s="37"/>
      <c r="M1322" s="37"/>
      <c r="N1322" s="37"/>
      <c r="O1322" s="37"/>
      <c r="P1322" s="37"/>
      <c r="Q1322" s="37"/>
      <c r="R1322" s="37"/>
      <c r="S1322" s="37"/>
      <c r="T1322" s="37"/>
      <c r="U1322" s="37"/>
      <c r="V1322" s="37"/>
      <c r="W1322" s="37"/>
      <c r="X1322" s="37"/>
      <c r="Y1322" s="37"/>
      <c r="Z1322" s="37"/>
      <c r="AA1322" s="37"/>
      <c r="AB1322" s="37"/>
      <c r="AC1322" s="37"/>
      <c r="AD1322" s="37"/>
      <c r="AE1322" s="37"/>
      <c r="AF1322" s="37"/>
      <c r="AG1322" s="37"/>
    </row>
    <row r="1323" spans="1:33" ht="12.75" x14ac:dyDescent="0.2">
      <c r="A1323" s="37"/>
      <c r="B1323" s="37"/>
      <c r="C1323" s="37"/>
      <c r="D1323" s="37"/>
      <c r="E1323" s="37"/>
      <c r="F1323" s="37"/>
      <c r="G1323" s="37"/>
      <c r="H1323" s="37"/>
      <c r="I1323" s="37"/>
      <c r="J1323" s="37"/>
      <c r="K1323" s="37"/>
      <c r="L1323" s="37"/>
      <c r="M1323" s="37"/>
      <c r="N1323" s="37"/>
      <c r="O1323" s="37"/>
      <c r="P1323" s="37"/>
      <c r="Q1323" s="37"/>
      <c r="R1323" s="37"/>
      <c r="S1323" s="37"/>
      <c r="T1323" s="37"/>
      <c r="U1323" s="37"/>
      <c r="V1323" s="37"/>
      <c r="W1323" s="37"/>
      <c r="X1323" s="37"/>
      <c r="Y1323" s="37"/>
      <c r="Z1323" s="37"/>
      <c r="AA1323" s="37"/>
      <c r="AB1323" s="37"/>
      <c r="AC1323" s="37"/>
      <c r="AD1323" s="37"/>
      <c r="AE1323" s="37"/>
      <c r="AF1323" s="37"/>
      <c r="AG1323" s="37"/>
    </row>
    <row r="1324" spans="1:33" ht="12.75" x14ac:dyDescent="0.2">
      <c r="A1324" s="37"/>
      <c r="B1324" s="37"/>
      <c r="C1324" s="37"/>
      <c r="D1324" s="37"/>
      <c r="E1324" s="37"/>
      <c r="F1324" s="37"/>
      <c r="G1324" s="37"/>
      <c r="H1324" s="37"/>
      <c r="I1324" s="37"/>
      <c r="J1324" s="37"/>
      <c r="K1324" s="37"/>
      <c r="L1324" s="37"/>
      <c r="M1324" s="37"/>
      <c r="N1324" s="37"/>
      <c r="O1324" s="37"/>
      <c r="P1324" s="37"/>
      <c r="Q1324" s="37"/>
      <c r="R1324" s="37"/>
      <c r="S1324" s="37"/>
      <c r="T1324" s="37"/>
      <c r="U1324" s="37"/>
      <c r="V1324" s="37"/>
      <c r="W1324" s="37"/>
      <c r="X1324" s="37"/>
      <c r="Y1324" s="37"/>
      <c r="Z1324" s="37"/>
      <c r="AA1324" s="37"/>
      <c r="AB1324" s="37"/>
      <c r="AC1324" s="37"/>
      <c r="AD1324" s="37"/>
      <c r="AE1324" s="37"/>
      <c r="AF1324" s="37"/>
      <c r="AG1324" s="37"/>
    </row>
    <row r="1325" spans="1:33" ht="12.75" x14ac:dyDescent="0.2">
      <c r="A1325" s="37"/>
      <c r="B1325" s="37"/>
      <c r="C1325" s="37"/>
      <c r="D1325" s="37"/>
      <c r="E1325" s="37"/>
      <c r="F1325" s="37"/>
      <c r="G1325" s="37"/>
      <c r="H1325" s="37"/>
      <c r="I1325" s="37"/>
      <c r="J1325" s="37"/>
      <c r="K1325" s="37"/>
      <c r="L1325" s="37"/>
      <c r="M1325" s="37"/>
      <c r="N1325" s="37"/>
      <c r="O1325" s="37"/>
      <c r="P1325" s="37"/>
      <c r="Q1325" s="37"/>
      <c r="R1325" s="37"/>
      <c r="S1325" s="37"/>
      <c r="T1325" s="37"/>
      <c r="U1325" s="37"/>
      <c r="V1325" s="37"/>
      <c r="W1325" s="37"/>
      <c r="X1325" s="37"/>
      <c r="Y1325" s="37"/>
      <c r="Z1325" s="37"/>
      <c r="AA1325" s="37"/>
      <c r="AB1325" s="37"/>
      <c r="AC1325" s="37"/>
      <c r="AD1325" s="37"/>
      <c r="AE1325" s="37"/>
      <c r="AF1325" s="37"/>
      <c r="AG1325" s="37"/>
    </row>
    <row r="1326" spans="1:33" ht="12.75" x14ac:dyDescent="0.2">
      <c r="A1326" s="37"/>
      <c r="B1326" s="37"/>
      <c r="C1326" s="37"/>
      <c r="D1326" s="37"/>
      <c r="E1326" s="37"/>
      <c r="F1326" s="37"/>
      <c r="G1326" s="37"/>
      <c r="H1326" s="37"/>
      <c r="I1326" s="37"/>
      <c r="J1326" s="37"/>
      <c r="K1326" s="37"/>
      <c r="L1326" s="37"/>
      <c r="M1326" s="37"/>
      <c r="N1326" s="37"/>
      <c r="O1326" s="37"/>
      <c r="P1326" s="37"/>
      <c r="Q1326" s="37"/>
      <c r="R1326" s="37"/>
      <c r="S1326" s="37"/>
      <c r="T1326" s="37"/>
      <c r="U1326" s="37"/>
      <c r="V1326" s="37"/>
      <c r="W1326" s="37"/>
      <c r="X1326" s="37"/>
      <c r="Y1326" s="37"/>
      <c r="Z1326" s="37"/>
      <c r="AA1326" s="37"/>
      <c r="AB1326" s="37"/>
      <c r="AC1326" s="37"/>
      <c r="AD1326" s="37"/>
      <c r="AE1326" s="37"/>
      <c r="AF1326" s="37"/>
      <c r="AG1326" s="37"/>
    </row>
    <row r="1327" spans="1:33" ht="12.75" x14ac:dyDescent="0.2">
      <c r="A1327" s="37"/>
      <c r="B1327" s="37"/>
      <c r="C1327" s="37"/>
      <c r="D1327" s="37"/>
      <c r="E1327" s="37"/>
      <c r="F1327" s="37"/>
      <c r="G1327" s="37"/>
      <c r="H1327" s="37"/>
      <c r="I1327" s="37"/>
      <c r="J1327" s="37"/>
      <c r="K1327" s="37"/>
      <c r="L1327" s="37"/>
      <c r="M1327" s="37"/>
      <c r="N1327" s="37"/>
      <c r="O1327" s="37"/>
      <c r="P1327" s="37"/>
      <c r="Q1327" s="37"/>
      <c r="R1327" s="37"/>
      <c r="S1327" s="37"/>
      <c r="T1327" s="37"/>
      <c r="U1327" s="37"/>
      <c r="V1327" s="37"/>
      <c r="W1327" s="37"/>
      <c r="X1327" s="37"/>
      <c r="Y1327" s="37"/>
      <c r="Z1327" s="37"/>
      <c r="AA1327" s="37"/>
      <c r="AB1327" s="37"/>
      <c r="AC1327" s="37"/>
      <c r="AD1327" s="37"/>
      <c r="AE1327" s="37"/>
      <c r="AF1327" s="37"/>
      <c r="AG1327" s="37"/>
    </row>
    <row r="1328" spans="1:33" ht="12.75" x14ac:dyDescent="0.2">
      <c r="A1328" s="37"/>
      <c r="B1328" s="37"/>
      <c r="C1328" s="37"/>
      <c r="D1328" s="37"/>
      <c r="E1328" s="37"/>
      <c r="F1328" s="37"/>
      <c r="G1328" s="37"/>
      <c r="H1328" s="37"/>
      <c r="I1328" s="37"/>
      <c r="J1328" s="37"/>
      <c r="K1328" s="37"/>
      <c r="L1328" s="37"/>
      <c r="M1328" s="37"/>
      <c r="N1328" s="37"/>
      <c r="O1328" s="37"/>
      <c r="P1328" s="37"/>
      <c r="Q1328" s="37"/>
      <c r="R1328" s="37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7"/>
      <c r="AD1328" s="37"/>
      <c r="AE1328" s="37"/>
      <c r="AF1328" s="37"/>
      <c r="AG1328" s="37"/>
    </row>
    <row r="1329" spans="1:33" ht="12.75" x14ac:dyDescent="0.2">
      <c r="A1329" s="37"/>
      <c r="B1329" s="37"/>
      <c r="C1329" s="37"/>
      <c r="D1329" s="37"/>
      <c r="E1329" s="37"/>
      <c r="F1329" s="37"/>
      <c r="G1329" s="37"/>
      <c r="H1329" s="37"/>
      <c r="I1329" s="37"/>
      <c r="J1329" s="37"/>
      <c r="K1329" s="37"/>
      <c r="L1329" s="37"/>
      <c r="M1329" s="37"/>
      <c r="N1329" s="37"/>
      <c r="O1329" s="37"/>
      <c r="P1329" s="37"/>
      <c r="Q1329" s="37"/>
      <c r="R1329" s="37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/>
      <c r="AC1329" s="37"/>
      <c r="AD1329" s="37"/>
      <c r="AE1329" s="37"/>
      <c r="AF1329" s="37"/>
      <c r="AG1329" s="37"/>
    </row>
    <row r="1330" spans="1:33" ht="12.75" x14ac:dyDescent="0.2">
      <c r="A1330" s="37"/>
      <c r="B1330" s="37"/>
      <c r="C1330" s="37"/>
      <c r="D1330" s="37"/>
      <c r="E1330" s="37"/>
      <c r="F1330" s="37"/>
      <c r="G1330" s="37"/>
      <c r="H1330" s="37"/>
      <c r="I1330" s="37"/>
      <c r="J1330" s="37"/>
      <c r="K1330" s="37"/>
      <c r="L1330" s="37"/>
      <c r="M1330" s="37"/>
      <c r="N1330" s="37"/>
      <c r="O1330" s="37"/>
      <c r="P1330" s="37"/>
      <c r="Q1330" s="37"/>
      <c r="R1330" s="37"/>
      <c r="S1330" s="37"/>
      <c r="T1330" s="37"/>
      <c r="U1330" s="37"/>
      <c r="V1330" s="37"/>
      <c r="W1330" s="37"/>
      <c r="X1330" s="37"/>
      <c r="Y1330" s="37"/>
      <c r="Z1330" s="37"/>
      <c r="AA1330" s="37"/>
      <c r="AB1330" s="37"/>
      <c r="AC1330" s="37"/>
      <c r="AD1330" s="37"/>
      <c r="AE1330" s="37"/>
      <c r="AF1330" s="37"/>
      <c r="AG1330" s="37"/>
    </row>
    <row r="1331" spans="1:33" ht="12.75" x14ac:dyDescent="0.2">
      <c r="A1331" s="37"/>
      <c r="B1331" s="37"/>
      <c r="C1331" s="37"/>
      <c r="D1331" s="37"/>
      <c r="E1331" s="37"/>
      <c r="F1331" s="37"/>
      <c r="G1331" s="37"/>
      <c r="H1331" s="37"/>
      <c r="I1331" s="37"/>
      <c r="J1331" s="37"/>
      <c r="K1331" s="37"/>
      <c r="L1331" s="37"/>
      <c r="M1331" s="37"/>
      <c r="N1331" s="37"/>
      <c r="O1331" s="37"/>
      <c r="P1331" s="37"/>
      <c r="Q1331" s="37"/>
      <c r="R1331" s="37"/>
      <c r="S1331" s="37"/>
      <c r="T1331" s="37"/>
      <c r="U1331" s="37"/>
      <c r="V1331" s="37"/>
      <c r="W1331" s="37"/>
      <c r="X1331" s="37"/>
      <c r="Y1331" s="37"/>
      <c r="Z1331" s="37"/>
      <c r="AA1331" s="37"/>
      <c r="AB1331" s="37"/>
      <c r="AC1331" s="37"/>
      <c r="AD1331" s="37"/>
      <c r="AE1331" s="37"/>
      <c r="AF1331" s="37"/>
      <c r="AG1331" s="37"/>
    </row>
    <row r="1332" spans="1:33" ht="12.75" x14ac:dyDescent="0.2">
      <c r="A1332" s="37"/>
      <c r="B1332" s="37"/>
      <c r="C1332" s="37"/>
      <c r="D1332" s="37"/>
      <c r="E1332" s="37"/>
      <c r="F1332" s="37"/>
      <c r="G1332" s="37"/>
      <c r="H1332" s="37"/>
      <c r="I1332" s="37"/>
      <c r="J1332" s="37"/>
      <c r="K1332" s="37"/>
      <c r="L1332" s="37"/>
      <c r="M1332" s="37"/>
      <c r="N1332" s="37"/>
      <c r="O1332" s="37"/>
      <c r="P1332" s="37"/>
      <c r="Q1332" s="37"/>
      <c r="R1332" s="37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37"/>
      <c r="AE1332" s="37"/>
      <c r="AF1332" s="37"/>
      <c r="AG1332" s="37"/>
    </row>
    <row r="1333" spans="1:33" ht="12.75" x14ac:dyDescent="0.2">
      <c r="A1333" s="37"/>
      <c r="B1333" s="37"/>
      <c r="C1333" s="37"/>
      <c r="D1333" s="37"/>
      <c r="E1333" s="37"/>
      <c r="F1333" s="37"/>
      <c r="G1333" s="37"/>
      <c r="H1333" s="37"/>
      <c r="I1333" s="37"/>
      <c r="J1333" s="37"/>
      <c r="K1333" s="37"/>
      <c r="L1333" s="37"/>
      <c r="M1333" s="37"/>
      <c r="N1333" s="37"/>
      <c r="O1333" s="37"/>
      <c r="P1333" s="37"/>
      <c r="Q1333" s="37"/>
      <c r="R1333" s="37"/>
      <c r="S1333" s="37"/>
      <c r="T1333" s="37"/>
      <c r="U1333" s="37"/>
      <c r="V1333" s="37"/>
      <c r="W1333" s="37"/>
      <c r="X1333" s="37"/>
      <c r="Y1333" s="37"/>
      <c r="Z1333" s="37"/>
      <c r="AA1333" s="37"/>
      <c r="AB1333" s="37"/>
      <c r="AC1333" s="37"/>
      <c r="AD1333" s="37"/>
      <c r="AE1333" s="37"/>
      <c r="AF1333" s="37"/>
      <c r="AG1333" s="37"/>
    </row>
    <row r="1334" spans="1:33" ht="12.75" x14ac:dyDescent="0.2">
      <c r="A1334" s="37"/>
      <c r="B1334" s="37"/>
      <c r="C1334" s="37"/>
      <c r="D1334" s="37"/>
      <c r="E1334" s="37"/>
      <c r="F1334" s="37"/>
      <c r="G1334" s="37"/>
      <c r="H1334" s="37"/>
      <c r="I1334" s="37"/>
      <c r="J1334" s="37"/>
      <c r="K1334" s="37"/>
      <c r="L1334" s="37"/>
      <c r="M1334" s="37"/>
      <c r="N1334" s="37"/>
      <c r="O1334" s="37"/>
      <c r="P1334" s="37"/>
      <c r="Q1334" s="37"/>
      <c r="R1334" s="37"/>
      <c r="S1334" s="37"/>
      <c r="T1334" s="37"/>
      <c r="U1334" s="37"/>
      <c r="V1334" s="37"/>
      <c r="W1334" s="37"/>
      <c r="X1334" s="37"/>
      <c r="Y1334" s="37"/>
      <c r="Z1334" s="37"/>
      <c r="AA1334" s="37"/>
      <c r="AB1334" s="37"/>
      <c r="AC1334" s="37"/>
      <c r="AD1334" s="37"/>
      <c r="AE1334" s="37"/>
      <c r="AF1334" s="37"/>
      <c r="AG1334" s="37"/>
    </row>
    <row r="1335" spans="1:33" ht="12.75" x14ac:dyDescent="0.2">
      <c r="A1335" s="37"/>
      <c r="B1335" s="37"/>
      <c r="C1335" s="37"/>
      <c r="D1335" s="37"/>
      <c r="E1335" s="37"/>
      <c r="F1335" s="37"/>
      <c r="G1335" s="37"/>
      <c r="H1335" s="37"/>
      <c r="I1335" s="37"/>
      <c r="J1335" s="37"/>
      <c r="K1335" s="37"/>
      <c r="L1335" s="37"/>
      <c r="M1335" s="37"/>
      <c r="N1335" s="37"/>
      <c r="O1335" s="37"/>
      <c r="P1335" s="37"/>
      <c r="Q1335" s="37"/>
      <c r="R1335" s="37"/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7"/>
      <c r="AD1335" s="37"/>
      <c r="AE1335" s="37"/>
      <c r="AF1335" s="37"/>
      <c r="AG1335" s="37"/>
    </row>
    <row r="1336" spans="1:33" ht="12.75" x14ac:dyDescent="0.2">
      <c r="A1336" s="37"/>
      <c r="B1336" s="37"/>
      <c r="C1336" s="37"/>
      <c r="D1336" s="37"/>
      <c r="E1336" s="37"/>
      <c r="F1336" s="37"/>
      <c r="G1336" s="37"/>
      <c r="H1336" s="37"/>
      <c r="I1336" s="37"/>
      <c r="J1336" s="37"/>
      <c r="K1336" s="37"/>
      <c r="L1336" s="37"/>
      <c r="M1336" s="37"/>
      <c r="N1336" s="37"/>
      <c r="O1336" s="37"/>
      <c r="P1336" s="37"/>
      <c r="Q1336" s="37"/>
      <c r="R1336" s="37"/>
      <c r="S1336" s="37"/>
      <c r="T1336" s="37"/>
      <c r="U1336" s="37"/>
      <c r="V1336" s="37"/>
      <c r="W1336" s="37"/>
      <c r="X1336" s="37"/>
      <c r="Y1336" s="37"/>
      <c r="Z1336" s="37"/>
      <c r="AA1336" s="37"/>
      <c r="AB1336" s="37"/>
      <c r="AC1336" s="37"/>
      <c r="AD1336" s="37"/>
      <c r="AE1336" s="37"/>
      <c r="AF1336" s="37"/>
      <c r="AG1336" s="37"/>
    </row>
    <row r="1337" spans="1:33" ht="12.75" x14ac:dyDescent="0.2">
      <c r="A1337" s="37"/>
      <c r="B1337" s="37"/>
      <c r="C1337" s="37"/>
      <c r="D1337" s="37"/>
      <c r="E1337" s="37"/>
      <c r="F1337" s="37"/>
      <c r="G1337" s="37"/>
      <c r="H1337" s="37"/>
      <c r="I1337" s="37"/>
      <c r="J1337" s="37"/>
      <c r="K1337" s="37"/>
      <c r="L1337" s="37"/>
      <c r="M1337" s="37"/>
      <c r="N1337" s="37"/>
      <c r="O1337" s="37"/>
      <c r="P1337" s="37"/>
      <c r="Q1337" s="37"/>
      <c r="R1337" s="37"/>
      <c r="S1337" s="37"/>
      <c r="T1337" s="37"/>
      <c r="U1337" s="37"/>
      <c r="V1337" s="37"/>
      <c r="W1337" s="37"/>
      <c r="X1337" s="37"/>
      <c r="Y1337" s="37"/>
      <c r="Z1337" s="37"/>
      <c r="AA1337" s="37"/>
      <c r="AB1337" s="37"/>
      <c r="AC1337" s="37"/>
      <c r="AD1337" s="37"/>
      <c r="AE1337" s="37"/>
      <c r="AF1337" s="37"/>
      <c r="AG1337" s="37"/>
    </row>
    <row r="1338" spans="1:33" ht="12.75" x14ac:dyDescent="0.2">
      <c r="A1338" s="37"/>
      <c r="B1338" s="37"/>
      <c r="C1338" s="37"/>
      <c r="D1338" s="37"/>
      <c r="E1338" s="37"/>
      <c r="F1338" s="37"/>
      <c r="G1338" s="37"/>
      <c r="H1338" s="37"/>
      <c r="I1338" s="37"/>
      <c r="J1338" s="37"/>
      <c r="K1338" s="37"/>
      <c r="L1338" s="37"/>
      <c r="M1338" s="37"/>
      <c r="N1338" s="37"/>
      <c r="O1338" s="37"/>
      <c r="P1338" s="37"/>
      <c r="Q1338" s="37"/>
      <c r="R1338" s="37"/>
      <c r="S1338" s="37"/>
      <c r="T1338" s="37"/>
      <c r="U1338" s="37"/>
      <c r="V1338" s="37"/>
      <c r="W1338" s="37"/>
      <c r="X1338" s="37"/>
      <c r="Y1338" s="37"/>
      <c r="Z1338" s="37"/>
      <c r="AA1338" s="37"/>
      <c r="AB1338" s="37"/>
      <c r="AC1338" s="37"/>
      <c r="AD1338" s="37"/>
      <c r="AE1338" s="37"/>
      <c r="AF1338" s="37"/>
      <c r="AG1338" s="37"/>
    </row>
    <row r="1339" spans="1:33" ht="12.75" x14ac:dyDescent="0.2">
      <c r="A1339" s="37"/>
      <c r="B1339" s="37"/>
      <c r="C1339" s="37"/>
      <c r="D1339" s="37"/>
      <c r="E1339" s="37"/>
      <c r="F1339" s="37"/>
      <c r="G1339" s="37"/>
      <c r="H1339" s="37"/>
      <c r="I1339" s="37"/>
      <c r="J1339" s="37"/>
      <c r="K1339" s="37"/>
      <c r="L1339" s="37"/>
      <c r="M1339" s="37"/>
      <c r="N1339" s="37"/>
      <c r="O1339" s="37"/>
      <c r="P1339" s="37"/>
      <c r="Q1339" s="37"/>
      <c r="R1339" s="37"/>
      <c r="S1339" s="37"/>
      <c r="T1339" s="37"/>
      <c r="U1339" s="37"/>
      <c r="V1339" s="37"/>
      <c r="W1339" s="37"/>
      <c r="X1339" s="37"/>
      <c r="Y1339" s="37"/>
      <c r="Z1339" s="37"/>
      <c r="AA1339" s="37"/>
      <c r="AB1339" s="37"/>
      <c r="AC1339" s="37"/>
      <c r="AD1339" s="37"/>
      <c r="AE1339" s="37"/>
      <c r="AF1339" s="37"/>
      <c r="AG1339" s="37"/>
    </row>
    <row r="1340" spans="1:33" ht="12.75" x14ac:dyDescent="0.2">
      <c r="A1340" s="37"/>
      <c r="B1340" s="37"/>
      <c r="C1340" s="37"/>
      <c r="D1340" s="37"/>
      <c r="E1340" s="37"/>
      <c r="F1340" s="37"/>
      <c r="G1340" s="37"/>
      <c r="H1340" s="37"/>
      <c r="I1340" s="37"/>
      <c r="J1340" s="37"/>
      <c r="K1340" s="37"/>
      <c r="L1340" s="37"/>
      <c r="M1340" s="37"/>
      <c r="N1340" s="37"/>
      <c r="O1340" s="37"/>
      <c r="P1340" s="37"/>
      <c r="Q1340" s="37"/>
      <c r="R1340" s="37"/>
      <c r="S1340" s="37"/>
      <c r="T1340" s="37"/>
      <c r="U1340" s="37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F1340" s="37"/>
      <c r="AG1340" s="37"/>
    </row>
    <row r="1341" spans="1:33" ht="12.75" x14ac:dyDescent="0.2">
      <c r="A1341" s="37"/>
      <c r="B1341" s="37"/>
      <c r="C1341" s="37"/>
      <c r="D1341" s="37"/>
      <c r="E1341" s="37"/>
      <c r="F1341" s="37"/>
      <c r="G1341" s="37"/>
      <c r="H1341" s="37"/>
      <c r="I1341" s="37"/>
      <c r="J1341" s="37"/>
      <c r="K1341" s="37"/>
      <c r="L1341" s="37"/>
      <c r="M1341" s="37"/>
      <c r="N1341" s="37"/>
      <c r="O1341" s="37"/>
      <c r="P1341" s="37"/>
      <c r="Q1341" s="37"/>
      <c r="R1341" s="37"/>
      <c r="S1341" s="37"/>
      <c r="T1341" s="37"/>
      <c r="U1341" s="37"/>
      <c r="V1341" s="37"/>
      <c r="W1341" s="37"/>
      <c r="X1341" s="37"/>
      <c r="Y1341" s="37"/>
      <c r="Z1341" s="37"/>
      <c r="AA1341" s="37"/>
      <c r="AB1341" s="37"/>
      <c r="AC1341" s="37"/>
      <c r="AD1341" s="37"/>
      <c r="AE1341" s="37"/>
      <c r="AF1341" s="37"/>
      <c r="AG1341" s="37"/>
    </row>
    <row r="1342" spans="1:33" ht="12.75" x14ac:dyDescent="0.2">
      <c r="A1342" s="37"/>
      <c r="B1342" s="37"/>
      <c r="C1342" s="37"/>
      <c r="D1342" s="37"/>
      <c r="E1342" s="37"/>
      <c r="F1342" s="37"/>
      <c r="G1342" s="37"/>
      <c r="H1342" s="37"/>
      <c r="I1342" s="37"/>
      <c r="J1342" s="37"/>
      <c r="K1342" s="37"/>
      <c r="L1342" s="37"/>
      <c r="M1342" s="37"/>
      <c r="N1342" s="37"/>
      <c r="O1342" s="37"/>
      <c r="P1342" s="37"/>
      <c r="Q1342" s="37"/>
      <c r="R1342" s="37"/>
      <c r="S1342" s="37"/>
      <c r="T1342" s="37"/>
      <c r="U1342" s="37"/>
      <c r="V1342" s="37"/>
      <c r="W1342" s="37"/>
      <c r="X1342" s="37"/>
      <c r="Y1342" s="37"/>
      <c r="Z1342" s="37"/>
      <c r="AA1342" s="37"/>
      <c r="AB1342" s="37"/>
      <c r="AC1342" s="37"/>
      <c r="AD1342" s="37"/>
      <c r="AE1342" s="37"/>
      <c r="AF1342" s="37"/>
      <c r="AG1342" s="37"/>
    </row>
    <row r="1343" spans="1:33" ht="12.75" x14ac:dyDescent="0.2">
      <c r="A1343" s="37"/>
      <c r="B1343" s="37"/>
      <c r="C1343" s="37"/>
      <c r="D1343" s="37"/>
      <c r="E1343" s="37"/>
      <c r="F1343" s="37"/>
      <c r="G1343" s="37"/>
      <c r="H1343" s="37"/>
      <c r="I1343" s="37"/>
      <c r="J1343" s="37"/>
      <c r="K1343" s="37"/>
      <c r="L1343" s="37"/>
      <c r="M1343" s="37"/>
      <c r="N1343" s="37"/>
      <c r="O1343" s="37"/>
      <c r="P1343" s="37"/>
      <c r="Q1343" s="37"/>
      <c r="R1343" s="37"/>
      <c r="S1343" s="37"/>
      <c r="T1343" s="37"/>
      <c r="U1343" s="37"/>
      <c r="V1343" s="37"/>
      <c r="W1343" s="37"/>
      <c r="X1343" s="37"/>
      <c r="Y1343" s="37"/>
      <c r="Z1343" s="37"/>
      <c r="AA1343" s="37"/>
      <c r="AB1343" s="37"/>
      <c r="AC1343" s="37"/>
      <c r="AD1343" s="37"/>
      <c r="AE1343" s="37"/>
      <c r="AF1343" s="37"/>
      <c r="AG1343" s="37"/>
    </row>
    <row r="1344" spans="1:33" ht="12.75" x14ac:dyDescent="0.2">
      <c r="A1344" s="37"/>
      <c r="B1344" s="37"/>
      <c r="C1344" s="37"/>
      <c r="D1344" s="37"/>
      <c r="E1344" s="37"/>
      <c r="F1344" s="37"/>
      <c r="G1344" s="37"/>
      <c r="H1344" s="37"/>
      <c r="I1344" s="37"/>
      <c r="J1344" s="37"/>
      <c r="K1344" s="37"/>
      <c r="L1344" s="37"/>
      <c r="M1344" s="37"/>
      <c r="N1344" s="37"/>
      <c r="O1344" s="37"/>
      <c r="P1344" s="37"/>
      <c r="Q1344" s="37"/>
      <c r="R1344" s="37"/>
      <c r="S1344" s="37"/>
      <c r="T1344" s="37"/>
      <c r="U1344" s="37"/>
      <c r="V1344" s="37"/>
      <c r="W1344" s="37"/>
      <c r="X1344" s="37"/>
      <c r="Y1344" s="37"/>
      <c r="Z1344" s="37"/>
      <c r="AA1344" s="37"/>
      <c r="AB1344" s="37"/>
      <c r="AC1344" s="37"/>
      <c r="AD1344" s="37"/>
      <c r="AE1344" s="37"/>
      <c r="AF1344" s="37"/>
      <c r="AG1344" s="37"/>
    </row>
    <row r="1345" spans="1:33" ht="12.75" x14ac:dyDescent="0.2">
      <c r="A1345" s="37"/>
      <c r="B1345" s="37"/>
      <c r="C1345" s="37"/>
      <c r="D1345" s="37"/>
      <c r="E1345" s="37"/>
      <c r="F1345" s="37"/>
      <c r="G1345" s="37"/>
      <c r="H1345" s="37"/>
      <c r="I1345" s="37"/>
      <c r="J1345" s="37"/>
      <c r="K1345" s="37"/>
      <c r="L1345" s="37"/>
      <c r="M1345" s="37"/>
      <c r="N1345" s="37"/>
      <c r="O1345" s="37"/>
      <c r="P1345" s="37"/>
      <c r="Q1345" s="37"/>
      <c r="R1345" s="37"/>
      <c r="S1345" s="37"/>
      <c r="T1345" s="37"/>
      <c r="U1345" s="37"/>
      <c r="V1345" s="37"/>
      <c r="W1345" s="37"/>
      <c r="X1345" s="37"/>
      <c r="Y1345" s="37"/>
      <c r="Z1345" s="37"/>
      <c r="AA1345" s="37"/>
      <c r="AB1345" s="37"/>
      <c r="AC1345" s="37"/>
      <c r="AD1345" s="37"/>
      <c r="AE1345" s="37"/>
      <c r="AF1345" s="37"/>
      <c r="AG1345" s="37"/>
    </row>
    <row r="1346" spans="1:33" ht="12.75" x14ac:dyDescent="0.2">
      <c r="A1346" s="37"/>
      <c r="B1346" s="37"/>
      <c r="C1346" s="37"/>
      <c r="D1346" s="37"/>
      <c r="E1346" s="37"/>
      <c r="F1346" s="37"/>
      <c r="G1346" s="37"/>
      <c r="H1346" s="37"/>
      <c r="I1346" s="37"/>
      <c r="J1346" s="37"/>
      <c r="K1346" s="37"/>
      <c r="L1346" s="37"/>
      <c r="M1346" s="37"/>
      <c r="N1346" s="37"/>
      <c r="O1346" s="37"/>
      <c r="P1346" s="37"/>
      <c r="Q1346" s="37"/>
      <c r="R1346" s="37"/>
      <c r="S1346" s="37"/>
      <c r="T1346" s="37"/>
      <c r="U1346" s="37"/>
      <c r="V1346" s="37"/>
      <c r="W1346" s="37"/>
      <c r="X1346" s="37"/>
      <c r="Y1346" s="37"/>
      <c r="Z1346" s="37"/>
      <c r="AA1346" s="37"/>
      <c r="AB1346" s="37"/>
      <c r="AC1346" s="37"/>
      <c r="AD1346" s="37"/>
      <c r="AE1346" s="37"/>
      <c r="AF1346" s="37"/>
      <c r="AG1346" s="37"/>
    </row>
    <row r="1347" spans="1:33" ht="12.75" x14ac:dyDescent="0.2">
      <c r="A1347" s="37"/>
      <c r="B1347" s="37"/>
      <c r="C1347" s="37"/>
      <c r="D1347" s="37"/>
      <c r="E1347" s="37"/>
      <c r="F1347" s="37"/>
      <c r="G1347" s="37"/>
      <c r="H1347" s="37"/>
      <c r="I1347" s="37"/>
      <c r="J1347" s="37"/>
      <c r="K1347" s="37"/>
      <c r="L1347" s="37"/>
      <c r="M1347" s="37"/>
      <c r="N1347" s="37"/>
      <c r="O1347" s="37"/>
      <c r="P1347" s="37"/>
      <c r="Q1347" s="37"/>
      <c r="R1347" s="37"/>
      <c r="S1347" s="37"/>
      <c r="T1347" s="37"/>
      <c r="U1347" s="37"/>
      <c r="V1347" s="37"/>
      <c r="W1347" s="37"/>
      <c r="X1347" s="37"/>
      <c r="Y1347" s="37"/>
      <c r="Z1347" s="37"/>
      <c r="AA1347" s="37"/>
      <c r="AB1347" s="37"/>
      <c r="AC1347" s="37"/>
      <c r="AD1347" s="37"/>
      <c r="AE1347" s="37"/>
      <c r="AF1347" s="37"/>
      <c r="AG1347" s="37"/>
    </row>
    <row r="1348" spans="1:33" ht="12.75" x14ac:dyDescent="0.2">
      <c r="A1348" s="37"/>
      <c r="B1348" s="37"/>
      <c r="C1348" s="37"/>
      <c r="D1348" s="37"/>
      <c r="E1348" s="37"/>
      <c r="F1348" s="37"/>
      <c r="G1348" s="37"/>
      <c r="H1348" s="37"/>
      <c r="I1348" s="37"/>
      <c r="J1348" s="37"/>
      <c r="K1348" s="37"/>
      <c r="L1348" s="37"/>
      <c r="M1348" s="37"/>
      <c r="N1348" s="37"/>
      <c r="O1348" s="37"/>
      <c r="P1348" s="37"/>
      <c r="Q1348" s="37"/>
      <c r="R1348" s="37"/>
      <c r="S1348" s="37"/>
      <c r="T1348" s="37"/>
      <c r="U1348" s="37"/>
      <c r="V1348" s="37"/>
      <c r="W1348" s="37"/>
      <c r="X1348" s="37"/>
      <c r="Y1348" s="37"/>
      <c r="Z1348" s="37"/>
      <c r="AA1348" s="37"/>
      <c r="AB1348" s="37"/>
      <c r="AC1348" s="37"/>
      <c r="AD1348" s="37"/>
      <c r="AE1348" s="37"/>
      <c r="AF1348" s="37"/>
      <c r="AG1348" s="37"/>
    </row>
    <row r="1349" spans="1:33" ht="12.75" x14ac:dyDescent="0.2">
      <c r="A1349" s="37"/>
      <c r="B1349" s="37"/>
      <c r="C1349" s="37"/>
      <c r="D1349" s="37"/>
      <c r="E1349" s="37"/>
      <c r="F1349" s="37"/>
      <c r="G1349" s="37"/>
      <c r="H1349" s="37"/>
      <c r="I1349" s="37"/>
      <c r="J1349" s="37"/>
      <c r="K1349" s="37"/>
      <c r="L1349" s="37"/>
      <c r="M1349" s="37"/>
      <c r="N1349" s="37"/>
      <c r="O1349" s="37"/>
      <c r="P1349" s="37"/>
      <c r="Q1349" s="37"/>
      <c r="R1349" s="37"/>
      <c r="S1349" s="37"/>
      <c r="T1349" s="37"/>
      <c r="U1349" s="37"/>
      <c r="V1349" s="37"/>
      <c r="W1349" s="37"/>
      <c r="X1349" s="37"/>
      <c r="Y1349" s="37"/>
      <c r="Z1349" s="37"/>
      <c r="AA1349" s="37"/>
      <c r="AB1349" s="37"/>
      <c r="AC1349" s="37"/>
      <c r="AD1349" s="37"/>
      <c r="AE1349" s="37"/>
      <c r="AF1349" s="37"/>
      <c r="AG1349" s="37"/>
    </row>
    <row r="1350" spans="1:33" ht="12.75" x14ac:dyDescent="0.2">
      <c r="A1350" s="37"/>
      <c r="B1350" s="37"/>
      <c r="C1350" s="37"/>
      <c r="D1350" s="37"/>
      <c r="E1350" s="37"/>
      <c r="F1350" s="37"/>
      <c r="G1350" s="37"/>
      <c r="H1350" s="37"/>
      <c r="I1350" s="37"/>
      <c r="J1350" s="37"/>
      <c r="K1350" s="37"/>
      <c r="L1350" s="37"/>
      <c r="M1350" s="37"/>
      <c r="N1350" s="37"/>
      <c r="O1350" s="37"/>
      <c r="P1350" s="37"/>
      <c r="Q1350" s="37"/>
      <c r="R1350" s="37"/>
      <c r="S1350" s="37"/>
      <c r="T1350" s="37"/>
      <c r="U1350" s="37"/>
      <c r="V1350" s="37"/>
      <c r="W1350" s="37"/>
      <c r="X1350" s="37"/>
      <c r="Y1350" s="37"/>
      <c r="Z1350" s="37"/>
      <c r="AA1350" s="37"/>
      <c r="AB1350" s="37"/>
      <c r="AC1350" s="37"/>
      <c r="AD1350" s="37"/>
      <c r="AE1350" s="37"/>
      <c r="AF1350" s="37"/>
      <c r="AG1350" s="37"/>
    </row>
    <row r="1351" spans="1:33" ht="12.75" x14ac:dyDescent="0.2">
      <c r="A1351" s="37"/>
      <c r="B1351" s="37"/>
      <c r="C1351" s="37"/>
      <c r="D1351" s="37"/>
      <c r="E1351" s="37"/>
      <c r="F1351" s="37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  <c r="Q1351" s="37"/>
      <c r="R1351" s="37"/>
      <c r="S1351" s="37"/>
      <c r="T1351" s="37"/>
      <c r="U1351" s="37"/>
      <c r="V1351" s="37"/>
      <c r="W1351" s="37"/>
      <c r="X1351" s="37"/>
      <c r="Y1351" s="37"/>
      <c r="Z1351" s="37"/>
      <c r="AA1351" s="37"/>
      <c r="AB1351" s="37"/>
      <c r="AC1351" s="37"/>
      <c r="AD1351" s="37"/>
      <c r="AE1351" s="37"/>
      <c r="AF1351" s="37"/>
      <c r="AG1351" s="37"/>
    </row>
    <row r="1352" spans="1:33" ht="12.75" x14ac:dyDescent="0.2">
      <c r="A1352" s="37"/>
      <c r="B1352" s="37"/>
      <c r="C1352" s="37"/>
      <c r="D1352" s="37"/>
      <c r="E1352" s="37"/>
      <c r="F1352" s="37"/>
      <c r="G1352" s="37"/>
      <c r="H1352" s="37"/>
      <c r="I1352" s="37"/>
      <c r="J1352" s="37"/>
      <c r="K1352" s="37"/>
      <c r="L1352" s="37"/>
      <c r="M1352" s="37"/>
      <c r="N1352" s="37"/>
      <c r="O1352" s="37"/>
      <c r="P1352" s="37"/>
      <c r="Q1352" s="37"/>
      <c r="R1352" s="37"/>
      <c r="S1352" s="37"/>
      <c r="T1352" s="37"/>
      <c r="U1352" s="37"/>
      <c r="V1352" s="37"/>
      <c r="W1352" s="37"/>
      <c r="X1352" s="37"/>
      <c r="Y1352" s="37"/>
      <c r="Z1352" s="37"/>
      <c r="AA1352" s="37"/>
      <c r="AB1352" s="37"/>
      <c r="AC1352" s="37"/>
      <c r="AD1352" s="37"/>
      <c r="AE1352" s="37"/>
      <c r="AF1352" s="37"/>
      <c r="AG1352" s="37"/>
    </row>
    <row r="1353" spans="1:33" ht="12.75" x14ac:dyDescent="0.2">
      <c r="A1353" s="37"/>
      <c r="B1353" s="37"/>
      <c r="C1353" s="37"/>
      <c r="D1353" s="37"/>
      <c r="E1353" s="37"/>
      <c r="F1353" s="37"/>
      <c r="G1353" s="37"/>
      <c r="H1353" s="37"/>
      <c r="I1353" s="37"/>
      <c r="J1353" s="37"/>
      <c r="K1353" s="37"/>
      <c r="L1353" s="37"/>
      <c r="M1353" s="37"/>
      <c r="N1353" s="37"/>
      <c r="O1353" s="37"/>
      <c r="P1353" s="37"/>
      <c r="Q1353" s="37"/>
      <c r="R1353" s="37"/>
      <c r="S1353" s="37"/>
      <c r="T1353" s="37"/>
      <c r="U1353" s="37"/>
      <c r="V1353" s="37"/>
      <c r="W1353" s="37"/>
      <c r="X1353" s="37"/>
      <c r="Y1353" s="37"/>
      <c r="Z1353" s="37"/>
      <c r="AA1353" s="37"/>
      <c r="AB1353" s="37"/>
      <c r="AC1353" s="37"/>
      <c r="AD1353" s="37"/>
      <c r="AE1353" s="37"/>
      <c r="AF1353" s="37"/>
      <c r="AG1353" s="37"/>
    </row>
    <row r="1354" spans="1:33" ht="12.75" x14ac:dyDescent="0.2">
      <c r="A1354" s="37"/>
      <c r="B1354" s="37"/>
      <c r="C1354" s="37"/>
      <c r="D1354" s="37"/>
      <c r="E1354" s="37"/>
      <c r="F1354" s="37"/>
      <c r="G1354" s="37"/>
      <c r="H1354" s="37"/>
      <c r="I1354" s="37"/>
      <c r="J1354" s="37"/>
      <c r="K1354" s="37"/>
      <c r="L1354" s="37"/>
      <c r="M1354" s="37"/>
      <c r="N1354" s="37"/>
      <c r="O1354" s="37"/>
      <c r="P1354" s="37"/>
      <c r="Q1354" s="37"/>
      <c r="R1354" s="37"/>
      <c r="S1354" s="37"/>
      <c r="T1354" s="37"/>
      <c r="U1354" s="37"/>
      <c r="V1354" s="37"/>
      <c r="W1354" s="37"/>
      <c r="X1354" s="37"/>
      <c r="Y1354" s="37"/>
      <c r="Z1354" s="37"/>
      <c r="AA1354" s="37"/>
      <c r="AB1354" s="37"/>
      <c r="AC1354" s="37"/>
      <c r="AD1354" s="37"/>
      <c r="AE1354" s="37"/>
      <c r="AF1354" s="37"/>
      <c r="AG1354" s="37"/>
    </row>
    <row r="1355" spans="1:33" ht="12.75" x14ac:dyDescent="0.2">
      <c r="A1355" s="37"/>
      <c r="B1355" s="37"/>
      <c r="C1355" s="37"/>
      <c r="D1355" s="37"/>
      <c r="E1355" s="37"/>
      <c r="F1355" s="37"/>
      <c r="G1355" s="37"/>
      <c r="H1355" s="37"/>
      <c r="I1355" s="37"/>
      <c r="J1355" s="37"/>
      <c r="K1355" s="37"/>
      <c r="L1355" s="37"/>
      <c r="M1355" s="37"/>
      <c r="N1355" s="37"/>
      <c r="O1355" s="37"/>
      <c r="P1355" s="37"/>
      <c r="Q1355" s="37"/>
      <c r="R1355" s="37"/>
      <c r="S1355" s="37"/>
      <c r="T1355" s="37"/>
      <c r="U1355" s="37"/>
      <c r="V1355" s="37"/>
      <c r="W1355" s="37"/>
      <c r="X1355" s="37"/>
      <c r="Y1355" s="37"/>
      <c r="Z1355" s="37"/>
      <c r="AA1355" s="37"/>
      <c r="AB1355" s="37"/>
      <c r="AC1355" s="37"/>
      <c r="AD1355" s="37"/>
      <c r="AE1355" s="37"/>
      <c r="AF1355" s="37"/>
      <c r="AG1355" s="37"/>
    </row>
    <row r="1356" spans="1:33" ht="12.75" x14ac:dyDescent="0.2">
      <c r="A1356" s="37"/>
      <c r="B1356" s="37"/>
      <c r="C1356" s="37"/>
      <c r="D1356" s="37"/>
      <c r="E1356" s="37"/>
      <c r="F1356" s="37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  <c r="Q1356" s="37"/>
      <c r="R1356" s="37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37"/>
      <c r="AE1356" s="37"/>
      <c r="AF1356" s="37"/>
      <c r="AG1356" s="37"/>
    </row>
    <row r="1357" spans="1:33" ht="12.75" x14ac:dyDescent="0.2">
      <c r="A1357" s="37"/>
      <c r="B1357" s="37"/>
      <c r="C1357" s="37"/>
      <c r="D1357" s="37"/>
      <c r="E1357" s="37"/>
      <c r="F1357" s="37"/>
      <c r="G1357" s="37"/>
      <c r="H1357" s="37"/>
      <c r="I1357" s="37"/>
      <c r="J1357" s="37"/>
      <c r="K1357" s="37"/>
      <c r="L1357" s="37"/>
      <c r="M1357" s="37"/>
      <c r="N1357" s="37"/>
      <c r="O1357" s="37"/>
      <c r="P1357" s="37"/>
      <c r="Q1357" s="37"/>
      <c r="R1357" s="37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7"/>
      <c r="AD1357" s="37"/>
      <c r="AE1357" s="37"/>
      <c r="AF1357" s="37"/>
      <c r="AG1357" s="37"/>
    </row>
    <row r="1358" spans="1:33" ht="12.75" x14ac:dyDescent="0.2">
      <c r="A1358" s="37"/>
      <c r="B1358" s="37"/>
      <c r="C1358" s="37"/>
      <c r="D1358" s="37"/>
      <c r="E1358" s="37"/>
      <c r="F1358" s="37"/>
      <c r="G1358" s="37"/>
      <c r="H1358" s="37"/>
      <c r="I1358" s="37"/>
      <c r="J1358" s="37"/>
      <c r="K1358" s="37"/>
      <c r="L1358" s="37"/>
      <c r="M1358" s="37"/>
      <c r="N1358" s="37"/>
      <c r="O1358" s="37"/>
      <c r="P1358" s="37"/>
      <c r="Q1358" s="37"/>
      <c r="R1358" s="37"/>
      <c r="S1358" s="37"/>
      <c r="T1358" s="37"/>
      <c r="U1358" s="37"/>
      <c r="V1358" s="37"/>
      <c r="W1358" s="37"/>
      <c r="X1358" s="37"/>
      <c r="Y1358" s="37"/>
      <c r="Z1358" s="37"/>
      <c r="AA1358" s="37"/>
      <c r="AB1358" s="37"/>
      <c r="AC1358" s="37"/>
      <c r="AD1358" s="37"/>
      <c r="AE1358" s="37"/>
      <c r="AF1358" s="37"/>
      <c r="AG1358" s="37"/>
    </row>
    <row r="1359" spans="1:33" ht="12.75" x14ac:dyDescent="0.2">
      <c r="A1359" s="37"/>
      <c r="B1359" s="37"/>
      <c r="C1359" s="37"/>
      <c r="D1359" s="37"/>
      <c r="E1359" s="37"/>
      <c r="F1359" s="37"/>
      <c r="G1359" s="37"/>
      <c r="H1359" s="37"/>
      <c r="I1359" s="37"/>
      <c r="J1359" s="37"/>
      <c r="K1359" s="37"/>
      <c r="L1359" s="37"/>
      <c r="M1359" s="37"/>
      <c r="N1359" s="37"/>
      <c r="O1359" s="37"/>
      <c r="P1359" s="37"/>
      <c r="Q1359" s="37"/>
      <c r="R1359" s="37"/>
      <c r="S1359" s="37"/>
      <c r="T1359" s="37"/>
      <c r="U1359" s="37"/>
      <c r="V1359" s="37"/>
      <c r="W1359" s="37"/>
      <c r="X1359" s="37"/>
      <c r="Y1359" s="37"/>
      <c r="Z1359" s="37"/>
      <c r="AA1359" s="37"/>
      <c r="AB1359" s="37"/>
      <c r="AC1359" s="37"/>
      <c r="AD1359" s="37"/>
      <c r="AE1359" s="37"/>
      <c r="AF1359" s="37"/>
      <c r="AG1359" s="37"/>
    </row>
    <row r="1360" spans="1:33" ht="12.75" x14ac:dyDescent="0.2">
      <c r="A1360" s="37"/>
      <c r="B1360" s="37"/>
      <c r="C1360" s="37"/>
      <c r="D1360" s="37"/>
      <c r="E1360" s="37"/>
      <c r="F1360" s="37"/>
      <c r="G1360" s="37"/>
      <c r="H1360" s="37"/>
      <c r="I1360" s="37"/>
      <c r="J1360" s="37"/>
      <c r="K1360" s="37"/>
      <c r="L1360" s="37"/>
      <c r="M1360" s="37"/>
      <c r="N1360" s="37"/>
      <c r="O1360" s="37"/>
      <c r="P1360" s="37"/>
      <c r="Q1360" s="37"/>
      <c r="R1360" s="37"/>
      <c r="S1360" s="37"/>
      <c r="T1360" s="37"/>
      <c r="U1360" s="37"/>
      <c r="V1360" s="37"/>
      <c r="W1360" s="37"/>
      <c r="X1360" s="37"/>
      <c r="Y1360" s="37"/>
      <c r="Z1360" s="37"/>
      <c r="AA1360" s="37"/>
      <c r="AB1360" s="37"/>
      <c r="AC1360" s="37"/>
      <c r="AD1360" s="37"/>
      <c r="AE1360" s="37"/>
      <c r="AF1360" s="37"/>
      <c r="AG1360" s="37"/>
    </row>
    <row r="1361" spans="1:33" ht="12.75" x14ac:dyDescent="0.2">
      <c r="A1361" s="37"/>
      <c r="B1361" s="37"/>
      <c r="C1361" s="37"/>
      <c r="D1361" s="37"/>
      <c r="E1361" s="37"/>
      <c r="F1361" s="37"/>
      <c r="G1361" s="37"/>
      <c r="H1361" s="37"/>
      <c r="I1361" s="37"/>
      <c r="J1361" s="37"/>
      <c r="K1361" s="37"/>
      <c r="L1361" s="37"/>
      <c r="M1361" s="37"/>
      <c r="N1361" s="37"/>
      <c r="O1361" s="37"/>
      <c r="P1361" s="37"/>
      <c r="Q1361" s="37"/>
      <c r="R1361" s="37"/>
      <c r="S1361" s="37"/>
      <c r="T1361" s="37"/>
      <c r="U1361" s="37"/>
      <c r="V1361" s="37"/>
      <c r="W1361" s="37"/>
      <c r="X1361" s="37"/>
      <c r="Y1361" s="37"/>
      <c r="Z1361" s="37"/>
      <c r="AA1361" s="37"/>
      <c r="AB1361" s="37"/>
      <c r="AC1361" s="37"/>
      <c r="AD1361" s="37"/>
      <c r="AE1361" s="37"/>
      <c r="AF1361" s="37"/>
      <c r="AG1361" s="37"/>
    </row>
    <row r="1362" spans="1:33" ht="12.75" x14ac:dyDescent="0.2">
      <c r="A1362" s="37"/>
      <c r="B1362" s="37"/>
      <c r="C1362" s="37"/>
      <c r="D1362" s="37"/>
      <c r="E1362" s="37"/>
      <c r="F1362" s="37"/>
      <c r="G1362" s="37"/>
      <c r="H1362" s="37"/>
      <c r="I1362" s="37"/>
      <c r="J1362" s="37"/>
      <c r="K1362" s="37"/>
      <c r="L1362" s="37"/>
      <c r="M1362" s="37"/>
      <c r="N1362" s="37"/>
      <c r="O1362" s="37"/>
      <c r="P1362" s="37"/>
      <c r="Q1362" s="37"/>
      <c r="R1362" s="37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7"/>
      <c r="AD1362" s="37"/>
      <c r="AE1362" s="37"/>
      <c r="AF1362" s="37"/>
      <c r="AG1362" s="37"/>
    </row>
    <row r="1363" spans="1:33" ht="12.75" x14ac:dyDescent="0.2">
      <c r="A1363" s="37"/>
      <c r="B1363" s="37"/>
      <c r="C1363" s="37"/>
      <c r="D1363" s="37"/>
      <c r="E1363" s="37"/>
      <c r="F1363" s="37"/>
      <c r="G1363" s="37"/>
      <c r="H1363" s="37"/>
      <c r="I1363" s="37"/>
      <c r="J1363" s="37"/>
      <c r="K1363" s="37"/>
      <c r="L1363" s="37"/>
      <c r="M1363" s="37"/>
      <c r="N1363" s="37"/>
      <c r="O1363" s="37"/>
      <c r="P1363" s="37"/>
      <c r="Q1363" s="37"/>
      <c r="R1363" s="37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/>
      <c r="AC1363" s="37"/>
      <c r="AD1363" s="37"/>
      <c r="AE1363" s="37"/>
      <c r="AF1363" s="37"/>
      <c r="AG1363" s="37"/>
    </row>
    <row r="1364" spans="1:33" ht="12.75" x14ac:dyDescent="0.2">
      <c r="A1364" s="37"/>
      <c r="B1364" s="37"/>
      <c r="C1364" s="37"/>
      <c r="D1364" s="37"/>
      <c r="E1364" s="37"/>
      <c r="F1364" s="37"/>
      <c r="G1364" s="37"/>
      <c r="H1364" s="37"/>
      <c r="I1364" s="37"/>
      <c r="J1364" s="37"/>
      <c r="K1364" s="37"/>
      <c r="L1364" s="37"/>
      <c r="M1364" s="37"/>
      <c r="N1364" s="37"/>
      <c r="O1364" s="37"/>
      <c r="P1364" s="37"/>
      <c r="Q1364" s="37"/>
      <c r="R1364" s="37"/>
      <c r="S1364" s="37"/>
      <c r="T1364" s="37"/>
      <c r="U1364" s="37"/>
      <c r="V1364" s="37"/>
      <c r="W1364" s="37"/>
      <c r="X1364" s="37"/>
      <c r="Y1364" s="37"/>
      <c r="Z1364" s="37"/>
      <c r="AA1364" s="37"/>
      <c r="AB1364" s="37"/>
      <c r="AC1364" s="37"/>
      <c r="AD1364" s="37"/>
      <c r="AE1364" s="37"/>
      <c r="AF1364" s="37"/>
      <c r="AG1364" s="37"/>
    </row>
    <row r="1365" spans="1:33" ht="12.75" x14ac:dyDescent="0.2">
      <c r="A1365" s="37"/>
      <c r="B1365" s="37"/>
      <c r="C1365" s="37"/>
      <c r="D1365" s="37"/>
      <c r="E1365" s="37"/>
      <c r="F1365" s="37"/>
      <c r="G1365" s="37"/>
      <c r="H1365" s="37"/>
      <c r="I1365" s="37"/>
      <c r="J1365" s="37"/>
      <c r="K1365" s="37"/>
      <c r="L1365" s="37"/>
      <c r="M1365" s="37"/>
      <c r="N1365" s="37"/>
      <c r="O1365" s="37"/>
      <c r="P1365" s="37"/>
      <c r="Q1365" s="37"/>
      <c r="R1365" s="37"/>
      <c r="S1365" s="37"/>
      <c r="T1365" s="37"/>
      <c r="U1365" s="37"/>
      <c r="V1365" s="37"/>
      <c r="W1365" s="37"/>
      <c r="X1365" s="37"/>
      <c r="Y1365" s="37"/>
      <c r="Z1365" s="37"/>
      <c r="AA1365" s="37"/>
      <c r="AB1365" s="37"/>
      <c r="AC1365" s="37"/>
      <c r="AD1365" s="37"/>
      <c r="AE1365" s="37"/>
      <c r="AF1365" s="37"/>
      <c r="AG1365" s="37"/>
    </row>
    <row r="1366" spans="1:33" ht="12.75" x14ac:dyDescent="0.2">
      <c r="A1366" s="37"/>
      <c r="B1366" s="37"/>
      <c r="C1366" s="37"/>
      <c r="D1366" s="37"/>
      <c r="E1366" s="37"/>
      <c r="F1366" s="37"/>
      <c r="G1366" s="37"/>
      <c r="H1366" s="37"/>
      <c r="I1366" s="37"/>
      <c r="J1366" s="37"/>
      <c r="K1366" s="37"/>
      <c r="L1366" s="37"/>
      <c r="M1366" s="37"/>
      <c r="N1366" s="37"/>
      <c r="O1366" s="37"/>
      <c r="P1366" s="37"/>
      <c r="Q1366" s="37"/>
      <c r="R1366" s="37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F1366" s="37"/>
      <c r="AG1366" s="37"/>
    </row>
    <row r="1367" spans="1:33" ht="12.75" x14ac:dyDescent="0.2">
      <c r="A1367" s="37"/>
      <c r="B1367" s="37"/>
      <c r="C1367" s="37"/>
      <c r="D1367" s="37"/>
      <c r="E1367" s="37"/>
      <c r="F1367" s="37"/>
      <c r="G1367" s="37"/>
      <c r="H1367" s="37"/>
      <c r="I1367" s="37"/>
      <c r="J1367" s="37"/>
      <c r="K1367" s="37"/>
      <c r="L1367" s="37"/>
      <c r="M1367" s="37"/>
      <c r="N1367" s="37"/>
      <c r="O1367" s="37"/>
      <c r="P1367" s="37"/>
      <c r="Q1367" s="37"/>
      <c r="R1367" s="37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F1367" s="37"/>
      <c r="AG1367" s="37"/>
    </row>
    <row r="1368" spans="1:33" ht="12.75" x14ac:dyDescent="0.2">
      <c r="A1368" s="37"/>
      <c r="B1368" s="37"/>
      <c r="C1368" s="37"/>
      <c r="D1368" s="37"/>
      <c r="E1368" s="37"/>
      <c r="F1368" s="37"/>
      <c r="G1368" s="37"/>
      <c r="H1368" s="37"/>
      <c r="I1368" s="37"/>
      <c r="J1368" s="37"/>
      <c r="K1368" s="37"/>
      <c r="L1368" s="37"/>
      <c r="M1368" s="37"/>
      <c r="N1368" s="37"/>
      <c r="O1368" s="37"/>
      <c r="P1368" s="37"/>
      <c r="Q1368" s="37"/>
      <c r="R1368" s="37"/>
      <c r="S1368" s="37"/>
      <c r="T1368" s="37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F1368" s="37"/>
      <c r="AG1368" s="37"/>
    </row>
    <row r="1369" spans="1:33" ht="12.75" x14ac:dyDescent="0.2">
      <c r="A1369" s="37"/>
      <c r="B1369" s="37"/>
      <c r="C1369" s="37"/>
      <c r="D1369" s="37"/>
      <c r="E1369" s="37"/>
      <c r="F1369" s="37"/>
      <c r="G1369" s="37"/>
      <c r="H1369" s="37"/>
      <c r="I1369" s="37"/>
      <c r="J1369" s="37"/>
      <c r="K1369" s="37"/>
      <c r="L1369" s="37"/>
      <c r="M1369" s="37"/>
      <c r="N1369" s="37"/>
      <c r="O1369" s="37"/>
      <c r="P1369" s="37"/>
      <c r="Q1369" s="37"/>
      <c r="R1369" s="37"/>
      <c r="S1369" s="37"/>
      <c r="T1369" s="37"/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F1369" s="37"/>
      <c r="AG1369" s="37"/>
    </row>
    <row r="1370" spans="1:33" ht="12.75" x14ac:dyDescent="0.2">
      <c r="A1370" s="37"/>
      <c r="B1370" s="37"/>
      <c r="C1370" s="37"/>
      <c r="D1370" s="37"/>
      <c r="E1370" s="37"/>
      <c r="F1370" s="37"/>
      <c r="G1370" s="37"/>
      <c r="H1370" s="37"/>
      <c r="I1370" s="37"/>
      <c r="J1370" s="37"/>
      <c r="K1370" s="37"/>
      <c r="L1370" s="37"/>
      <c r="M1370" s="37"/>
      <c r="N1370" s="37"/>
      <c r="O1370" s="37"/>
      <c r="P1370" s="37"/>
      <c r="Q1370" s="37"/>
      <c r="R1370" s="37"/>
      <c r="S1370" s="37"/>
      <c r="T1370" s="37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F1370" s="37"/>
      <c r="AG1370" s="37"/>
    </row>
    <row r="1371" spans="1:33" ht="12.75" x14ac:dyDescent="0.2">
      <c r="A1371" s="37"/>
      <c r="B1371" s="37"/>
      <c r="C1371" s="37"/>
      <c r="D1371" s="37"/>
      <c r="E1371" s="37"/>
      <c r="F1371" s="37"/>
      <c r="G1371" s="37"/>
      <c r="H1371" s="37"/>
      <c r="I1371" s="37"/>
      <c r="J1371" s="37"/>
      <c r="K1371" s="37"/>
      <c r="L1371" s="37"/>
      <c r="M1371" s="37"/>
      <c r="N1371" s="37"/>
      <c r="O1371" s="37"/>
      <c r="P1371" s="37"/>
      <c r="Q1371" s="37"/>
      <c r="R1371" s="37"/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37"/>
      <c r="AE1371" s="37"/>
      <c r="AF1371" s="37"/>
      <c r="AG1371" s="37"/>
    </row>
    <row r="1372" spans="1:33" ht="12.75" x14ac:dyDescent="0.2">
      <c r="A1372" s="37"/>
      <c r="B1372" s="37"/>
      <c r="C1372" s="37"/>
      <c r="D1372" s="37"/>
      <c r="E1372" s="37"/>
      <c r="F1372" s="37"/>
      <c r="G1372" s="37"/>
      <c r="H1372" s="37"/>
      <c r="I1372" s="37"/>
      <c r="J1372" s="37"/>
      <c r="K1372" s="37"/>
      <c r="L1372" s="37"/>
      <c r="M1372" s="37"/>
      <c r="N1372" s="37"/>
      <c r="O1372" s="37"/>
      <c r="P1372" s="37"/>
      <c r="Q1372" s="37"/>
      <c r="R1372" s="37"/>
      <c r="S1372" s="37"/>
      <c r="T1372" s="37"/>
      <c r="U1372" s="37"/>
      <c r="V1372" s="37"/>
      <c r="W1372" s="37"/>
      <c r="X1372" s="37"/>
      <c r="Y1372" s="37"/>
      <c r="Z1372" s="37"/>
      <c r="AA1372" s="37"/>
      <c r="AB1372" s="37"/>
      <c r="AC1372" s="37"/>
      <c r="AD1372" s="37"/>
      <c r="AE1372" s="37"/>
      <c r="AF1372" s="37"/>
      <c r="AG1372" s="37"/>
    </row>
    <row r="1373" spans="1:33" ht="12.75" x14ac:dyDescent="0.2">
      <c r="A1373" s="37"/>
      <c r="B1373" s="37"/>
      <c r="C1373" s="37"/>
      <c r="D1373" s="37"/>
      <c r="E1373" s="37"/>
      <c r="F1373" s="37"/>
      <c r="G1373" s="37"/>
      <c r="H1373" s="37"/>
      <c r="I1373" s="37"/>
      <c r="J1373" s="37"/>
      <c r="K1373" s="37"/>
      <c r="L1373" s="37"/>
      <c r="M1373" s="37"/>
      <c r="N1373" s="37"/>
      <c r="O1373" s="37"/>
      <c r="P1373" s="37"/>
      <c r="Q1373" s="37"/>
      <c r="R1373" s="37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37"/>
      <c r="AE1373" s="37"/>
      <c r="AF1373" s="37"/>
      <c r="AG1373" s="37"/>
    </row>
    <row r="1374" spans="1:33" ht="12.75" x14ac:dyDescent="0.2">
      <c r="A1374" s="37"/>
      <c r="B1374" s="37"/>
      <c r="C1374" s="37"/>
      <c r="D1374" s="37"/>
      <c r="E1374" s="37"/>
      <c r="F1374" s="37"/>
      <c r="G1374" s="37"/>
      <c r="H1374" s="37"/>
      <c r="I1374" s="37"/>
      <c r="J1374" s="37"/>
      <c r="K1374" s="37"/>
      <c r="L1374" s="37"/>
      <c r="M1374" s="37"/>
      <c r="N1374" s="37"/>
      <c r="O1374" s="37"/>
      <c r="P1374" s="37"/>
      <c r="Q1374" s="37"/>
      <c r="R1374" s="37"/>
      <c r="S1374" s="37"/>
      <c r="T1374" s="37"/>
      <c r="U1374" s="37"/>
      <c r="V1374" s="37"/>
      <c r="W1374" s="37"/>
      <c r="X1374" s="37"/>
      <c r="Y1374" s="37"/>
      <c r="Z1374" s="37"/>
      <c r="AA1374" s="37"/>
      <c r="AB1374" s="37"/>
      <c r="AC1374" s="37"/>
      <c r="AD1374" s="37"/>
      <c r="AE1374" s="37"/>
      <c r="AF1374" s="37"/>
      <c r="AG1374" s="37"/>
    </row>
    <row r="1375" spans="1:33" ht="12.75" x14ac:dyDescent="0.2">
      <c r="A1375" s="37"/>
      <c r="B1375" s="37"/>
      <c r="C1375" s="37"/>
      <c r="D1375" s="37"/>
      <c r="E1375" s="37"/>
      <c r="F1375" s="37"/>
      <c r="G1375" s="37"/>
      <c r="H1375" s="37"/>
      <c r="I1375" s="37"/>
      <c r="J1375" s="37"/>
      <c r="K1375" s="37"/>
      <c r="L1375" s="37"/>
      <c r="M1375" s="37"/>
      <c r="N1375" s="37"/>
      <c r="O1375" s="37"/>
      <c r="P1375" s="37"/>
      <c r="Q1375" s="37"/>
      <c r="R1375" s="37"/>
      <c r="S1375" s="37"/>
      <c r="T1375" s="37"/>
      <c r="U1375" s="37"/>
      <c r="V1375" s="37"/>
      <c r="W1375" s="37"/>
      <c r="X1375" s="37"/>
      <c r="Y1375" s="37"/>
      <c r="Z1375" s="37"/>
      <c r="AA1375" s="37"/>
      <c r="AB1375" s="37"/>
      <c r="AC1375" s="37"/>
      <c r="AD1375" s="37"/>
      <c r="AE1375" s="37"/>
      <c r="AF1375" s="37"/>
      <c r="AG1375" s="37"/>
    </row>
    <row r="1376" spans="1:33" ht="12.75" x14ac:dyDescent="0.2">
      <c r="A1376" s="37"/>
      <c r="B1376" s="37"/>
      <c r="C1376" s="37"/>
      <c r="D1376" s="37"/>
      <c r="E1376" s="37"/>
      <c r="F1376" s="37"/>
      <c r="G1376" s="37"/>
      <c r="H1376" s="37"/>
      <c r="I1376" s="37"/>
      <c r="J1376" s="37"/>
      <c r="K1376" s="37"/>
      <c r="L1376" s="37"/>
      <c r="M1376" s="37"/>
      <c r="N1376" s="37"/>
      <c r="O1376" s="37"/>
      <c r="P1376" s="37"/>
      <c r="Q1376" s="37"/>
      <c r="R1376" s="37"/>
      <c r="S1376" s="37"/>
      <c r="T1376" s="37"/>
      <c r="U1376" s="37"/>
      <c r="V1376" s="37"/>
      <c r="W1376" s="37"/>
      <c r="X1376" s="37"/>
      <c r="Y1376" s="37"/>
      <c r="Z1376" s="37"/>
      <c r="AA1376" s="37"/>
      <c r="AB1376" s="37"/>
      <c r="AC1376" s="37"/>
      <c r="AD1376" s="37"/>
      <c r="AE1376" s="37"/>
      <c r="AF1376" s="37"/>
      <c r="AG1376" s="37"/>
    </row>
    <row r="1377" spans="1:33" ht="12.75" x14ac:dyDescent="0.2">
      <c r="A1377" s="37"/>
      <c r="B1377" s="37"/>
      <c r="C1377" s="37"/>
      <c r="D1377" s="37"/>
      <c r="E1377" s="37"/>
      <c r="F1377" s="37"/>
      <c r="G1377" s="37"/>
      <c r="H1377" s="37"/>
      <c r="I1377" s="37"/>
      <c r="J1377" s="37"/>
      <c r="K1377" s="37"/>
      <c r="L1377" s="37"/>
      <c r="M1377" s="37"/>
      <c r="N1377" s="37"/>
      <c r="O1377" s="37"/>
      <c r="P1377" s="37"/>
      <c r="Q1377" s="37"/>
      <c r="R1377" s="37"/>
      <c r="S1377" s="37"/>
      <c r="T1377" s="37"/>
      <c r="U1377" s="37"/>
      <c r="V1377" s="37"/>
      <c r="W1377" s="37"/>
      <c r="X1377" s="37"/>
      <c r="Y1377" s="37"/>
      <c r="Z1377" s="37"/>
      <c r="AA1377" s="37"/>
      <c r="AB1377" s="37"/>
      <c r="AC1377" s="37"/>
      <c r="AD1377" s="37"/>
      <c r="AE1377" s="37"/>
      <c r="AF1377" s="37"/>
      <c r="AG1377" s="37"/>
    </row>
    <row r="1378" spans="1:33" ht="12.75" x14ac:dyDescent="0.2">
      <c r="A1378" s="37"/>
      <c r="B1378" s="37"/>
      <c r="C1378" s="37"/>
      <c r="D1378" s="37"/>
      <c r="E1378" s="37"/>
      <c r="F1378" s="37"/>
      <c r="G1378" s="37"/>
      <c r="H1378" s="37"/>
      <c r="I1378" s="37"/>
      <c r="J1378" s="37"/>
      <c r="K1378" s="37"/>
      <c r="L1378" s="37"/>
      <c r="M1378" s="37"/>
      <c r="N1378" s="37"/>
      <c r="O1378" s="37"/>
      <c r="P1378" s="37"/>
      <c r="Q1378" s="37"/>
      <c r="R1378" s="37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7"/>
      <c r="AD1378" s="37"/>
      <c r="AE1378" s="37"/>
      <c r="AF1378" s="37"/>
      <c r="AG1378" s="37"/>
    </row>
    <row r="1379" spans="1:33" ht="12.75" x14ac:dyDescent="0.2">
      <c r="A1379" s="37"/>
      <c r="B1379" s="37"/>
      <c r="C1379" s="37"/>
      <c r="D1379" s="37"/>
      <c r="E1379" s="37"/>
      <c r="F1379" s="37"/>
      <c r="G1379" s="37"/>
      <c r="H1379" s="37"/>
      <c r="I1379" s="37"/>
      <c r="J1379" s="37"/>
      <c r="K1379" s="37"/>
      <c r="L1379" s="37"/>
      <c r="M1379" s="37"/>
      <c r="N1379" s="37"/>
      <c r="O1379" s="37"/>
      <c r="P1379" s="37"/>
      <c r="Q1379" s="37"/>
      <c r="R1379" s="37"/>
      <c r="S1379" s="37"/>
      <c r="T1379" s="37"/>
      <c r="U1379" s="37"/>
      <c r="V1379" s="37"/>
      <c r="W1379" s="37"/>
      <c r="X1379" s="37"/>
      <c r="Y1379" s="37"/>
      <c r="Z1379" s="37"/>
      <c r="AA1379" s="37"/>
      <c r="AB1379" s="37"/>
      <c r="AC1379" s="37"/>
      <c r="AD1379" s="37"/>
      <c r="AE1379" s="37"/>
      <c r="AF1379" s="37"/>
      <c r="AG1379" s="37"/>
    </row>
    <row r="1380" spans="1:33" ht="12.75" x14ac:dyDescent="0.2">
      <c r="A1380" s="37"/>
      <c r="B1380" s="37"/>
      <c r="C1380" s="37"/>
      <c r="D1380" s="37"/>
      <c r="E1380" s="37"/>
      <c r="F1380" s="37"/>
      <c r="G1380" s="37"/>
      <c r="H1380" s="37"/>
      <c r="I1380" s="37"/>
      <c r="J1380" s="37"/>
      <c r="K1380" s="37"/>
      <c r="L1380" s="37"/>
      <c r="M1380" s="37"/>
      <c r="N1380" s="37"/>
      <c r="O1380" s="37"/>
      <c r="P1380" s="37"/>
      <c r="Q1380" s="37"/>
      <c r="R1380" s="37"/>
      <c r="S1380" s="37"/>
      <c r="T1380" s="37"/>
      <c r="U1380" s="37"/>
      <c r="V1380" s="37"/>
      <c r="W1380" s="37"/>
      <c r="X1380" s="37"/>
      <c r="Y1380" s="37"/>
      <c r="Z1380" s="37"/>
      <c r="AA1380" s="37"/>
      <c r="AB1380" s="37"/>
      <c r="AC1380" s="37"/>
      <c r="AD1380" s="37"/>
      <c r="AE1380" s="37"/>
      <c r="AF1380" s="37"/>
      <c r="AG1380" s="37"/>
    </row>
    <row r="1381" spans="1:33" ht="12.75" x14ac:dyDescent="0.2">
      <c r="A1381" s="37"/>
      <c r="B1381" s="37"/>
      <c r="C1381" s="37"/>
      <c r="D1381" s="37"/>
      <c r="E1381" s="37"/>
      <c r="F1381" s="37"/>
      <c r="G1381" s="37"/>
      <c r="H1381" s="37"/>
      <c r="I1381" s="37"/>
      <c r="J1381" s="37"/>
      <c r="K1381" s="37"/>
      <c r="L1381" s="37"/>
      <c r="M1381" s="37"/>
      <c r="N1381" s="37"/>
      <c r="O1381" s="37"/>
      <c r="P1381" s="37"/>
      <c r="Q1381" s="37"/>
      <c r="R1381" s="37"/>
      <c r="S1381" s="37"/>
      <c r="T1381" s="37"/>
      <c r="U1381" s="37"/>
      <c r="V1381" s="37"/>
      <c r="W1381" s="37"/>
      <c r="X1381" s="37"/>
      <c r="Y1381" s="37"/>
      <c r="Z1381" s="37"/>
      <c r="AA1381" s="37"/>
      <c r="AB1381" s="37"/>
      <c r="AC1381" s="37"/>
      <c r="AD1381" s="37"/>
      <c r="AE1381" s="37"/>
      <c r="AF1381" s="37"/>
      <c r="AG1381" s="37"/>
    </row>
    <row r="1382" spans="1:33" ht="12.75" x14ac:dyDescent="0.2">
      <c r="A1382" s="37"/>
      <c r="B1382" s="37"/>
      <c r="C1382" s="37"/>
      <c r="D1382" s="37"/>
      <c r="E1382" s="37"/>
      <c r="F1382" s="37"/>
      <c r="G1382" s="37"/>
      <c r="H1382" s="37"/>
      <c r="I1382" s="37"/>
      <c r="J1382" s="37"/>
      <c r="K1382" s="37"/>
      <c r="L1382" s="37"/>
      <c r="M1382" s="37"/>
      <c r="N1382" s="37"/>
      <c r="O1382" s="37"/>
      <c r="P1382" s="37"/>
      <c r="Q1382" s="37"/>
      <c r="R1382" s="37"/>
      <c r="S1382" s="37"/>
      <c r="T1382" s="37"/>
      <c r="U1382" s="37"/>
      <c r="V1382" s="37"/>
      <c r="W1382" s="37"/>
      <c r="X1382" s="37"/>
      <c r="Y1382" s="37"/>
      <c r="Z1382" s="37"/>
      <c r="AA1382" s="37"/>
      <c r="AB1382" s="37"/>
      <c r="AC1382" s="37"/>
      <c r="AD1382" s="37"/>
      <c r="AE1382" s="37"/>
      <c r="AF1382" s="37"/>
      <c r="AG1382" s="37"/>
    </row>
    <row r="1383" spans="1:33" ht="12.75" x14ac:dyDescent="0.2">
      <c r="A1383" s="37"/>
      <c r="B1383" s="37"/>
      <c r="C1383" s="37"/>
      <c r="D1383" s="37"/>
      <c r="E1383" s="37"/>
      <c r="F1383" s="37"/>
      <c r="G1383" s="37"/>
      <c r="H1383" s="37"/>
      <c r="I1383" s="37"/>
      <c r="J1383" s="37"/>
      <c r="K1383" s="37"/>
      <c r="L1383" s="37"/>
      <c r="M1383" s="37"/>
      <c r="N1383" s="37"/>
      <c r="O1383" s="37"/>
      <c r="P1383" s="37"/>
      <c r="Q1383" s="37"/>
      <c r="R1383" s="37"/>
      <c r="S1383" s="37"/>
      <c r="T1383" s="37"/>
      <c r="U1383" s="37"/>
      <c r="V1383" s="37"/>
      <c r="W1383" s="37"/>
      <c r="X1383" s="37"/>
      <c r="Y1383" s="37"/>
      <c r="Z1383" s="37"/>
      <c r="AA1383" s="37"/>
      <c r="AB1383" s="37"/>
      <c r="AC1383" s="37"/>
      <c r="AD1383" s="37"/>
      <c r="AE1383" s="37"/>
      <c r="AF1383" s="37"/>
      <c r="AG1383" s="37"/>
    </row>
    <row r="1384" spans="1:33" ht="12.75" x14ac:dyDescent="0.2">
      <c r="A1384" s="37"/>
      <c r="B1384" s="37"/>
      <c r="C1384" s="37"/>
      <c r="D1384" s="37"/>
      <c r="E1384" s="37"/>
      <c r="F1384" s="37"/>
      <c r="G1384" s="37"/>
      <c r="H1384" s="37"/>
      <c r="I1384" s="37"/>
      <c r="J1384" s="37"/>
      <c r="K1384" s="37"/>
      <c r="L1384" s="37"/>
      <c r="M1384" s="37"/>
      <c r="N1384" s="37"/>
      <c r="O1384" s="37"/>
      <c r="P1384" s="37"/>
      <c r="Q1384" s="37"/>
      <c r="R1384" s="37"/>
      <c r="S1384" s="37"/>
      <c r="T1384" s="37"/>
      <c r="U1384" s="37"/>
      <c r="V1384" s="37"/>
      <c r="W1384" s="37"/>
      <c r="X1384" s="37"/>
      <c r="Y1384" s="37"/>
      <c r="Z1384" s="37"/>
      <c r="AA1384" s="37"/>
      <c r="AB1384" s="37"/>
      <c r="AC1384" s="37"/>
      <c r="AD1384" s="37"/>
      <c r="AE1384" s="37"/>
      <c r="AF1384" s="37"/>
      <c r="AG1384" s="37"/>
    </row>
    <row r="1385" spans="1:33" ht="12.75" x14ac:dyDescent="0.2">
      <c r="A1385" s="37"/>
      <c r="B1385" s="37"/>
      <c r="C1385" s="37"/>
      <c r="D1385" s="37"/>
      <c r="E1385" s="37"/>
      <c r="F1385" s="37"/>
      <c r="G1385" s="37"/>
      <c r="H1385" s="37"/>
      <c r="I1385" s="37"/>
      <c r="J1385" s="37"/>
      <c r="K1385" s="37"/>
      <c r="L1385" s="37"/>
      <c r="M1385" s="37"/>
      <c r="N1385" s="37"/>
      <c r="O1385" s="37"/>
      <c r="P1385" s="37"/>
      <c r="Q1385" s="37"/>
      <c r="R1385" s="37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7"/>
      <c r="AD1385" s="37"/>
      <c r="AE1385" s="37"/>
      <c r="AF1385" s="37"/>
      <c r="AG1385" s="37"/>
    </row>
    <row r="1386" spans="1:33" ht="12.75" x14ac:dyDescent="0.2">
      <c r="A1386" s="37"/>
      <c r="B1386" s="37"/>
      <c r="C1386" s="37"/>
      <c r="D1386" s="37"/>
      <c r="E1386" s="37"/>
      <c r="F1386" s="37"/>
      <c r="G1386" s="37"/>
      <c r="H1386" s="37"/>
      <c r="I1386" s="37"/>
      <c r="J1386" s="37"/>
      <c r="K1386" s="37"/>
      <c r="L1386" s="37"/>
      <c r="M1386" s="37"/>
      <c r="N1386" s="37"/>
      <c r="O1386" s="37"/>
      <c r="P1386" s="37"/>
      <c r="Q1386" s="37"/>
      <c r="R1386" s="37"/>
      <c r="S1386" s="37"/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7"/>
      <c r="AD1386" s="37"/>
      <c r="AE1386" s="37"/>
      <c r="AF1386" s="37"/>
      <c r="AG1386" s="37"/>
    </row>
    <row r="1387" spans="1:33" ht="12.75" x14ac:dyDescent="0.2">
      <c r="A1387" s="37"/>
      <c r="B1387" s="37"/>
      <c r="C1387" s="37"/>
      <c r="D1387" s="37"/>
      <c r="E1387" s="37"/>
      <c r="F1387" s="37"/>
      <c r="G1387" s="37"/>
      <c r="H1387" s="37"/>
      <c r="I1387" s="37"/>
      <c r="J1387" s="37"/>
      <c r="K1387" s="37"/>
      <c r="L1387" s="37"/>
      <c r="M1387" s="37"/>
      <c r="N1387" s="37"/>
      <c r="O1387" s="37"/>
      <c r="P1387" s="37"/>
      <c r="Q1387" s="37"/>
      <c r="R1387" s="37"/>
      <c r="S1387" s="37"/>
      <c r="T1387" s="37"/>
      <c r="U1387" s="37"/>
      <c r="V1387" s="37"/>
      <c r="W1387" s="37"/>
      <c r="X1387" s="37"/>
      <c r="Y1387" s="37"/>
      <c r="Z1387" s="37"/>
      <c r="AA1387" s="37"/>
      <c r="AB1387" s="37"/>
      <c r="AC1387" s="37"/>
      <c r="AD1387" s="37"/>
      <c r="AE1387" s="37"/>
      <c r="AF1387" s="37"/>
      <c r="AG1387" s="37"/>
    </row>
    <row r="1388" spans="1:33" ht="12.75" x14ac:dyDescent="0.2">
      <c r="A1388" s="37"/>
      <c r="B1388" s="37"/>
      <c r="C1388" s="37"/>
      <c r="D1388" s="37"/>
      <c r="E1388" s="37"/>
      <c r="F1388" s="37"/>
      <c r="G1388" s="37"/>
      <c r="H1388" s="37"/>
      <c r="I1388" s="37"/>
      <c r="J1388" s="37"/>
      <c r="K1388" s="37"/>
      <c r="L1388" s="37"/>
      <c r="M1388" s="37"/>
      <c r="N1388" s="37"/>
      <c r="O1388" s="37"/>
      <c r="P1388" s="37"/>
      <c r="Q1388" s="37"/>
      <c r="R1388" s="37"/>
      <c r="S1388" s="37"/>
      <c r="T1388" s="37"/>
      <c r="U1388" s="37"/>
      <c r="V1388" s="37"/>
      <c r="W1388" s="37"/>
      <c r="X1388" s="37"/>
      <c r="Y1388" s="37"/>
      <c r="Z1388" s="37"/>
      <c r="AA1388" s="37"/>
      <c r="AB1388" s="37"/>
      <c r="AC1388" s="37"/>
      <c r="AD1388" s="37"/>
      <c r="AE1388" s="37"/>
      <c r="AF1388" s="37"/>
      <c r="AG1388" s="37"/>
    </row>
    <row r="1389" spans="1:33" ht="12.75" x14ac:dyDescent="0.2">
      <c r="A1389" s="37"/>
      <c r="B1389" s="37"/>
      <c r="C1389" s="37"/>
      <c r="D1389" s="37"/>
      <c r="E1389" s="37"/>
      <c r="F1389" s="37"/>
      <c r="G1389" s="37"/>
      <c r="H1389" s="37"/>
      <c r="I1389" s="37"/>
      <c r="J1389" s="37"/>
      <c r="K1389" s="37"/>
      <c r="L1389" s="37"/>
      <c r="M1389" s="37"/>
      <c r="N1389" s="37"/>
      <c r="O1389" s="37"/>
      <c r="P1389" s="37"/>
      <c r="Q1389" s="37"/>
      <c r="R1389" s="37"/>
      <c r="S1389" s="37"/>
      <c r="T1389" s="37"/>
      <c r="U1389" s="37"/>
      <c r="V1389" s="37"/>
      <c r="W1389" s="37"/>
      <c r="X1389" s="37"/>
      <c r="Y1389" s="37"/>
      <c r="Z1389" s="37"/>
      <c r="AA1389" s="37"/>
      <c r="AB1389" s="37"/>
      <c r="AC1389" s="37"/>
      <c r="AD1389" s="37"/>
      <c r="AE1389" s="37"/>
      <c r="AF1389" s="37"/>
      <c r="AG1389" s="37"/>
    </row>
    <row r="1390" spans="1:33" ht="12.75" x14ac:dyDescent="0.2">
      <c r="A1390" s="37"/>
      <c r="B1390" s="37"/>
      <c r="C1390" s="37"/>
      <c r="D1390" s="37"/>
      <c r="E1390" s="37"/>
      <c r="F1390" s="37"/>
      <c r="G1390" s="37"/>
      <c r="H1390" s="37"/>
      <c r="I1390" s="37"/>
      <c r="J1390" s="37"/>
      <c r="K1390" s="37"/>
      <c r="L1390" s="37"/>
      <c r="M1390" s="37"/>
      <c r="N1390" s="37"/>
      <c r="O1390" s="37"/>
      <c r="P1390" s="37"/>
      <c r="Q1390" s="37"/>
      <c r="R1390" s="37"/>
      <c r="S1390" s="37"/>
      <c r="T1390" s="37"/>
      <c r="U1390" s="37"/>
      <c r="V1390" s="37"/>
      <c r="W1390" s="37"/>
      <c r="X1390" s="37"/>
      <c r="Y1390" s="37"/>
      <c r="Z1390" s="37"/>
      <c r="AA1390" s="37"/>
      <c r="AB1390" s="37"/>
      <c r="AC1390" s="37"/>
      <c r="AD1390" s="37"/>
      <c r="AE1390" s="37"/>
      <c r="AF1390" s="37"/>
      <c r="AG1390" s="37"/>
    </row>
    <row r="1391" spans="1:33" ht="12.75" x14ac:dyDescent="0.2">
      <c r="A1391" s="37"/>
      <c r="B1391" s="37"/>
      <c r="C1391" s="37"/>
      <c r="D1391" s="37"/>
      <c r="E1391" s="37"/>
      <c r="F1391" s="37"/>
      <c r="G1391" s="37"/>
      <c r="H1391" s="37"/>
      <c r="I1391" s="37"/>
      <c r="J1391" s="37"/>
      <c r="K1391" s="37"/>
      <c r="L1391" s="37"/>
      <c r="M1391" s="37"/>
      <c r="N1391" s="37"/>
      <c r="O1391" s="37"/>
      <c r="P1391" s="37"/>
      <c r="Q1391" s="37"/>
      <c r="R1391" s="37"/>
      <c r="S1391" s="37"/>
      <c r="T1391" s="37"/>
      <c r="U1391" s="37"/>
      <c r="V1391" s="37"/>
      <c r="W1391" s="37"/>
      <c r="X1391" s="37"/>
      <c r="Y1391" s="37"/>
      <c r="Z1391" s="37"/>
      <c r="AA1391" s="37"/>
      <c r="AB1391" s="37"/>
      <c r="AC1391" s="37"/>
      <c r="AD1391" s="37"/>
      <c r="AE1391" s="37"/>
      <c r="AF1391" s="37"/>
      <c r="AG1391" s="37"/>
    </row>
    <row r="1392" spans="1:33" ht="12.75" x14ac:dyDescent="0.2">
      <c r="A1392" s="37"/>
      <c r="B1392" s="37"/>
      <c r="C1392" s="37"/>
      <c r="D1392" s="37"/>
      <c r="E1392" s="37"/>
      <c r="F1392" s="37"/>
      <c r="G1392" s="37"/>
      <c r="H1392" s="37"/>
      <c r="I1392" s="37"/>
      <c r="J1392" s="37"/>
      <c r="K1392" s="37"/>
      <c r="L1392" s="37"/>
      <c r="M1392" s="37"/>
      <c r="N1392" s="37"/>
      <c r="O1392" s="37"/>
      <c r="P1392" s="37"/>
      <c r="Q1392" s="37"/>
      <c r="R1392" s="37"/>
      <c r="S1392" s="37"/>
      <c r="T1392" s="37"/>
      <c r="U1392" s="37"/>
      <c r="V1392" s="37"/>
      <c r="W1392" s="37"/>
      <c r="X1392" s="37"/>
      <c r="Y1392" s="37"/>
      <c r="Z1392" s="37"/>
      <c r="AA1392" s="37"/>
      <c r="AB1392" s="37"/>
      <c r="AC1392" s="37"/>
      <c r="AD1392" s="37"/>
      <c r="AE1392" s="37"/>
      <c r="AF1392" s="37"/>
      <c r="AG1392" s="37"/>
    </row>
    <row r="1393" spans="1:33" ht="12.75" x14ac:dyDescent="0.2">
      <c r="A1393" s="37"/>
      <c r="B1393" s="37"/>
      <c r="C1393" s="37"/>
      <c r="D1393" s="37"/>
      <c r="E1393" s="37"/>
      <c r="F1393" s="37"/>
      <c r="G1393" s="37"/>
      <c r="H1393" s="37"/>
      <c r="I1393" s="37"/>
      <c r="J1393" s="37"/>
      <c r="K1393" s="37"/>
      <c r="L1393" s="37"/>
      <c r="M1393" s="37"/>
      <c r="N1393" s="37"/>
      <c r="O1393" s="37"/>
      <c r="P1393" s="37"/>
      <c r="Q1393" s="37"/>
      <c r="R1393" s="37"/>
      <c r="S1393" s="37"/>
      <c r="T1393" s="37"/>
      <c r="U1393" s="37"/>
      <c r="V1393" s="37"/>
      <c r="W1393" s="37"/>
      <c r="X1393" s="37"/>
      <c r="Y1393" s="37"/>
      <c r="Z1393" s="37"/>
      <c r="AA1393" s="37"/>
      <c r="AB1393" s="37"/>
      <c r="AC1393" s="37"/>
      <c r="AD1393" s="37"/>
      <c r="AE1393" s="37"/>
      <c r="AF1393" s="37"/>
      <c r="AG1393" s="37"/>
    </row>
    <row r="1394" spans="1:33" ht="12.75" x14ac:dyDescent="0.2">
      <c r="A1394" s="37"/>
      <c r="B1394" s="37"/>
      <c r="C1394" s="37"/>
      <c r="D1394" s="37"/>
      <c r="E1394" s="37"/>
      <c r="F1394" s="37"/>
      <c r="G1394" s="37"/>
      <c r="H1394" s="37"/>
      <c r="I1394" s="37"/>
      <c r="J1394" s="37"/>
      <c r="K1394" s="37"/>
      <c r="L1394" s="37"/>
      <c r="M1394" s="37"/>
      <c r="N1394" s="37"/>
      <c r="O1394" s="37"/>
      <c r="P1394" s="37"/>
      <c r="Q1394" s="37"/>
      <c r="R1394" s="37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7"/>
      <c r="AD1394" s="37"/>
      <c r="AE1394" s="37"/>
      <c r="AF1394" s="37"/>
      <c r="AG1394" s="37"/>
    </row>
    <row r="1395" spans="1:33" ht="12.75" x14ac:dyDescent="0.2">
      <c r="A1395" s="37"/>
      <c r="B1395" s="37"/>
      <c r="C1395" s="37"/>
      <c r="D1395" s="37"/>
      <c r="E1395" s="37"/>
      <c r="F1395" s="37"/>
      <c r="G1395" s="37"/>
      <c r="H1395" s="37"/>
      <c r="I1395" s="37"/>
      <c r="J1395" s="37"/>
      <c r="K1395" s="37"/>
      <c r="L1395" s="37"/>
      <c r="M1395" s="37"/>
      <c r="N1395" s="37"/>
      <c r="O1395" s="37"/>
      <c r="P1395" s="37"/>
      <c r="Q1395" s="37"/>
      <c r="R1395" s="37"/>
      <c r="S1395" s="37"/>
      <c r="T1395" s="37"/>
      <c r="U1395" s="37"/>
      <c r="V1395" s="37"/>
      <c r="W1395" s="37"/>
      <c r="X1395" s="37"/>
      <c r="Y1395" s="37"/>
      <c r="Z1395" s="37"/>
      <c r="AA1395" s="37"/>
      <c r="AB1395" s="37"/>
      <c r="AC1395" s="37"/>
      <c r="AD1395" s="37"/>
      <c r="AE1395" s="37"/>
      <c r="AF1395" s="37"/>
      <c r="AG1395" s="37"/>
    </row>
    <row r="1396" spans="1:33" ht="12.75" x14ac:dyDescent="0.2">
      <c r="A1396" s="37"/>
      <c r="B1396" s="37"/>
      <c r="C1396" s="37"/>
      <c r="D1396" s="37"/>
      <c r="E1396" s="37"/>
      <c r="F1396" s="37"/>
      <c r="G1396" s="37"/>
      <c r="H1396" s="37"/>
      <c r="I1396" s="37"/>
      <c r="J1396" s="37"/>
      <c r="K1396" s="37"/>
      <c r="L1396" s="37"/>
      <c r="M1396" s="37"/>
      <c r="N1396" s="37"/>
      <c r="O1396" s="37"/>
      <c r="P1396" s="37"/>
      <c r="Q1396" s="37"/>
      <c r="R1396" s="37"/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7"/>
      <c r="AD1396" s="37"/>
      <c r="AE1396" s="37"/>
      <c r="AF1396" s="37"/>
      <c r="AG1396" s="37"/>
    </row>
    <row r="1397" spans="1:33" ht="12.75" x14ac:dyDescent="0.2">
      <c r="A1397" s="37"/>
      <c r="B1397" s="37"/>
      <c r="C1397" s="37"/>
      <c r="D1397" s="37"/>
      <c r="E1397" s="37"/>
      <c r="F1397" s="37"/>
      <c r="G1397" s="37"/>
      <c r="H1397" s="37"/>
      <c r="I1397" s="37"/>
      <c r="J1397" s="37"/>
      <c r="K1397" s="37"/>
      <c r="L1397" s="37"/>
      <c r="M1397" s="37"/>
      <c r="N1397" s="37"/>
      <c r="O1397" s="37"/>
      <c r="P1397" s="37"/>
      <c r="Q1397" s="37"/>
      <c r="R1397" s="37"/>
      <c r="S1397" s="37"/>
      <c r="T1397" s="37"/>
      <c r="U1397" s="37"/>
      <c r="V1397" s="37"/>
      <c r="W1397" s="37"/>
      <c r="X1397" s="37"/>
      <c r="Y1397" s="37"/>
      <c r="Z1397" s="37"/>
      <c r="AA1397" s="37"/>
      <c r="AB1397" s="37"/>
      <c r="AC1397" s="37"/>
      <c r="AD1397" s="37"/>
      <c r="AE1397" s="37"/>
      <c r="AF1397" s="37"/>
      <c r="AG1397" s="37"/>
    </row>
    <row r="1398" spans="1:33" ht="12.75" x14ac:dyDescent="0.2">
      <c r="A1398" s="37"/>
      <c r="B1398" s="37"/>
      <c r="C1398" s="37"/>
      <c r="D1398" s="37"/>
      <c r="E1398" s="37"/>
      <c r="F1398" s="37"/>
      <c r="G1398" s="37"/>
      <c r="H1398" s="37"/>
      <c r="I1398" s="37"/>
      <c r="J1398" s="37"/>
      <c r="K1398" s="37"/>
      <c r="L1398" s="37"/>
      <c r="M1398" s="37"/>
      <c r="N1398" s="37"/>
      <c r="O1398" s="37"/>
      <c r="P1398" s="37"/>
      <c r="Q1398" s="37"/>
      <c r="R1398" s="37"/>
      <c r="S1398" s="37"/>
      <c r="T1398" s="37"/>
      <c r="U1398" s="37"/>
      <c r="V1398" s="37"/>
      <c r="W1398" s="37"/>
      <c r="X1398" s="37"/>
      <c r="Y1398" s="37"/>
      <c r="Z1398" s="37"/>
      <c r="AA1398" s="37"/>
      <c r="AB1398" s="37"/>
      <c r="AC1398" s="37"/>
      <c r="AD1398" s="37"/>
      <c r="AE1398" s="37"/>
      <c r="AF1398" s="37"/>
      <c r="AG1398" s="37"/>
    </row>
    <row r="1399" spans="1:33" ht="12.75" x14ac:dyDescent="0.2">
      <c r="A1399" s="37"/>
      <c r="B1399" s="37"/>
      <c r="C1399" s="37"/>
      <c r="D1399" s="37"/>
      <c r="E1399" s="37"/>
      <c r="F1399" s="37"/>
      <c r="G1399" s="37"/>
      <c r="H1399" s="37"/>
      <c r="I1399" s="37"/>
      <c r="J1399" s="37"/>
      <c r="K1399" s="37"/>
      <c r="L1399" s="37"/>
      <c r="M1399" s="37"/>
      <c r="N1399" s="37"/>
      <c r="O1399" s="37"/>
      <c r="P1399" s="37"/>
      <c r="Q1399" s="37"/>
      <c r="R1399" s="37"/>
      <c r="S1399" s="37"/>
      <c r="T1399" s="37"/>
      <c r="U1399" s="37"/>
      <c r="V1399" s="37"/>
      <c r="W1399" s="37"/>
      <c r="X1399" s="37"/>
      <c r="Y1399" s="37"/>
      <c r="Z1399" s="37"/>
      <c r="AA1399" s="37"/>
      <c r="AB1399" s="37"/>
      <c r="AC1399" s="37"/>
      <c r="AD1399" s="37"/>
      <c r="AE1399" s="37"/>
      <c r="AF1399" s="37"/>
      <c r="AG1399" s="37"/>
    </row>
    <row r="1400" spans="1:33" ht="12.75" x14ac:dyDescent="0.2">
      <c r="A1400" s="37"/>
      <c r="B1400" s="37"/>
      <c r="C1400" s="37"/>
      <c r="D1400" s="37"/>
      <c r="E1400" s="37"/>
      <c r="F1400" s="37"/>
      <c r="G1400" s="37"/>
      <c r="H1400" s="37"/>
      <c r="I1400" s="37"/>
      <c r="J1400" s="37"/>
      <c r="K1400" s="37"/>
      <c r="L1400" s="37"/>
      <c r="M1400" s="37"/>
      <c r="N1400" s="37"/>
      <c r="O1400" s="37"/>
      <c r="P1400" s="37"/>
      <c r="Q1400" s="37"/>
      <c r="R1400" s="37"/>
      <c r="S1400" s="37"/>
      <c r="T1400" s="37"/>
      <c r="U1400" s="37"/>
      <c r="V1400" s="37"/>
      <c r="W1400" s="37"/>
      <c r="X1400" s="37"/>
      <c r="Y1400" s="37"/>
      <c r="Z1400" s="37"/>
      <c r="AA1400" s="37"/>
      <c r="AB1400" s="37"/>
      <c r="AC1400" s="37"/>
      <c r="AD1400" s="37"/>
      <c r="AE1400" s="37"/>
      <c r="AF1400" s="37"/>
      <c r="AG1400" s="37"/>
    </row>
    <row r="1401" spans="1:33" ht="12.75" x14ac:dyDescent="0.2">
      <c r="A1401" s="37"/>
      <c r="B1401" s="37"/>
      <c r="C1401" s="37"/>
      <c r="D1401" s="37"/>
      <c r="E1401" s="37"/>
      <c r="F1401" s="37"/>
      <c r="G1401" s="37"/>
      <c r="H1401" s="37"/>
      <c r="I1401" s="37"/>
      <c r="J1401" s="37"/>
      <c r="K1401" s="37"/>
      <c r="L1401" s="37"/>
      <c r="M1401" s="37"/>
      <c r="N1401" s="37"/>
      <c r="O1401" s="37"/>
      <c r="P1401" s="37"/>
      <c r="Q1401" s="37"/>
      <c r="R1401" s="37"/>
      <c r="S1401" s="37"/>
      <c r="T1401" s="37"/>
      <c r="U1401" s="37"/>
      <c r="V1401" s="37"/>
      <c r="W1401" s="37"/>
      <c r="X1401" s="37"/>
      <c r="Y1401" s="37"/>
      <c r="Z1401" s="37"/>
      <c r="AA1401" s="37"/>
      <c r="AB1401" s="37"/>
      <c r="AC1401" s="37"/>
      <c r="AD1401" s="37"/>
      <c r="AE1401" s="37"/>
      <c r="AF1401" s="37"/>
      <c r="AG1401" s="37"/>
    </row>
    <row r="1402" spans="1:33" ht="12.75" x14ac:dyDescent="0.2">
      <c r="A1402" s="37"/>
      <c r="B1402" s="37"/>
      <c r="C1402" s="37"/>
      <c r="D1402" s="37"/>
      <c r="E1402" s="37"/>
      <c r="F1402" s="37"/>
      <c r="G1402" s="37"/>
      <c r="H1402" s="37"/>
      <c r="I1402" s="37"/>
      <c r="J1402" s="37"/>
      <c r="K1402" s="37"/>
      <c r="L1402" s="37"/>
      <c r="M1402" s="37"/>
      <c r="N1402" s="37"/>
      <c r="O1402" s="37"/>
      <c r="P1402" s="37"/>
      <c r="Q1402" s="37"/>
      <c r="R1402" s="37"/>
      <c r="S1402" s="37"/>
      <c r="T1402" s="37"/>
      <c r="U1402" s="37"/>
      <c r="V1402" s="37"/>
      <c r="W1402" s="37"/>
      <c r="X1402" s="37"/>
      <c r="Y1402" s="37"/>
      <c r="Z1402" s="37"/>
      <c r="AA1402" s="37"/>
      <c r="AB1402" s="37"/>
      <c r="AC1402" s="37"/>
      <c r="AD1402" s="37"/>
      <c r="AE1402" s="37"/>
      <c r="AF1402" s="37"/>
      <c r="AG1402" s="37"/>
    </row>
    <row r="1403" spans="1:33" ht="12.75" x14ac:dyDescent="0.2">
      <c r="A1403" s="37"/>
      <c r="B1403" s="37"/>
      <c r="C1403" s="37"/>
      <c r="D1403" s="37"/>
      <c r="E1403" s="37"/>
      <c r="F1403" s="37"/>
      <c r="G1403" s="37"/>
      <c r="H1403" s="37"/>
      <c r="I1403" s="37"/>
      <c r="J1403" s="37"/>
      <c r="K1403" s="37"/>
      <c r="L1403" s="37"/>
      <c r="M1403" s="37"/>
      <c r="N1403" s="37"/>
      <c r="O1403" s="37"/>
      <c r="P1403" s="37"/>
      <c r="Q1403" s="37"/>
      <c r="R1403" s="37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37"/>
      <c r="AE1403" s="37"/>
      <c r="AF1403" s="37"/>
      <c r="AG1403" s="37"/>
    </row>
    <row r="1404" spans="1:33" ht="12.75" x14ac:dyDescent="0.2">
      <c r="A1404" s="37"/>
      <c r="B1404" s="37"/>
      <c r="C1404" s="37"/>
      <c r="D1404" s="37"/>
      <c r="E1404" s="37"/>
      <c r="F1404" s="37"/>
      <c r="G1404" s="37"/>
      <c r="H1404" s="37"/>
      <c r="I1404" s="37"/>
      <c r="J1404" s="37"/>
      <c r="K1404" s="37"/>
      <c r="L1404" s="37"/>
      <c r="M1404" s="37"/>
      <c r="N1404" s="37"/>
      <c r="O1404" s="37"/>
      <c r="P1404" s="37"/>
      <c r="Q1404" s="37"/>
      <c r="R1404" s="37"/>
      <c r="S1404" s="37"/>
      <c r="T1404" s="37"/>
      <c r="U1404" s="37"/>
      <c r="V1404" s="37"/>
      <c r="W1404" s="37"/>
      <c r="X1404" s="37"/>
      <c r="Y1404" s="37"/>
      <c r="Z1404" s="37"/>
      <c r="AA1404" s="37"/>
      <c r="AB1404" s="37"/>
      <c r="AC1404" s="37"/>
      <c r="AD1404" s="37"/>
      <c r="AE1404" s="37"/>
      <c r="AF1404" s="37"/>
      <c r="AG1404" s="37"/>
    </row>
    <row r="1405" spans="1:33" ht="12.75" x14ac:dyDescent="0.2">
      <c r="A1405" s="37"/>
      <c r="B1405" s="37"/>
      <c r="C1405" s="37"/>
      <c r="D1405" s="37"/>
      <c r="E1405" s="37"/>
      <c r="F1405" s="37"/>
      <c r="G1405" s="37"/>
      <c r="H1405" s="37"/>
      <c r="I1405" s="37"/>
      <c r="J1405" s="37"/>
      <c r="K1405" s="37"/>
      <c r="L1405" s="37"/>
      <c r="M1405" s="37"/>
      <c r="N1405" s="37"/>
      <c r="O1405" s="37"/>
      <c r="P1405" s="37"/>
      <c r="Q1405" s="37"/>
      <c r="R1405" s="37"/>
      <c r="S1405" s="37"/>
      <c r="T1405" s="37"/>
      <c r="U1405" s="37"/>
      <c r="V1405" s="37"/>
      <c r="W1405" s="37"/>
      <c r="X1405" s="37"/>
      <c r="Y1405" s="37"/>
      <c r="Z1405" s="37"/>
      <c r="AA1405" s="37"/>
      <c r="AB1405" s="37"/>
      <c r="AC1405" s="37"/>
      <c r="AD1405" s="37"/>
      <c r="AE1405" s="37"/>
      <c r="AF1405" s="37"/>
      <c r="AG1405" s="37"/>
    </row>
    <row r="1406" spans="1:33" ht="12.75" x14ac:dyDescent="0.2">
      <c r="A1406" s="37"/>
      <c r="B1406" s="37"/>
      <c r="C1406" s="37"/>
      <c r="D1406" s="37"/>
      <c r="E1406" s="37"/>
      <c r="F1406" s="37"/>
      <c r="G1406" s="37"/>
      <c r="H1406" s="37"/>
      <c r="I1406" s="37"/>
      <c r="J1406" s="37"/>
      <c r="K1406" s="37"/>
      <c r="L1406" s="37"/>
      <c r="M1406" s="37"/>
      <c r="N1406" s="37"/>
      <c r="O1406" s="37"/>
      <c r="P1406" s="37"/>
      <c r="Q1406" s="37"/>
      <c r="R1406" s="37"/>
      <c r="S1406" s="37"/>
      <c r="T1406" s="37"/>
      <c r="U1406" s="37"/>
      <c r="V1406" s="37"/>
      <c r="W1406" s="37"/>
      <c r="X1406" s="37"/>
      <c r="Y1406" s="37"/>
      <c r="Z1406" s="37"/>
      <c r="AA1406" s="37"/>
      <c r="AB1406" s="37"/>
      <c r="AC1406" s="37"/>
      <c r="AD1406" s="37"/>
      <c r="AE1406" s="37"/>
      <c r="AF1406" s="37"/>
      <c r="AG1406" s="37"/>
    </row>
    <row r="1407" spans="1:33" ht="12.75" x14ac:dyDescent="0.2">
      <c r="A1407" s="37"/>
      <c r="B1407" s="37"/>
      <c r="C1407" s="37"/>
      <c r="D1407" s="37"/>
      <c r="E1407" s="37"/>
      <c r="F1407" s="37"/>
      <c r="G1407" s="37"/>
      <c r="H1407" s="37"/>
      <c r="I1407" s="37"/>
      <c r="J1407" s="37"/>
      <c r="K1407" s="37"/>
      <c r="L1407" s="37"/>
      <c r="M1407" s="37"/>
      <c r="N1407" s="37"/>
      <c r="O1407" s="37"/>
      <c r="P1407" s="37"/>
      <c r="Q1407" s="37"/>
      <c r="R1407" s="37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37"/>
      <c r="AE1407" s="37"/>
      <c r="AF1407" s="37"/>
      <c r="AG1407" s="37"/>
    </row>
    <row r="1408" spans="1:33" ht="12.75" x14ac:dyDescent="0.2">
      <c r="A1408" s="37"/>
      <c r="B1408" s="37"/>
      <c r="C1408" s="37"/>
      <c r="D1408" s="37"/>
      <c r="E1408" s="37"/>
      <c r="F1408" s="37"/>
      <c r="G1408" s="37"/>
      <c r="H1408" s="37"/>
      <c r="I1408" s="37"/>
      <c r="J1408" s="37"/>
      <c r="K1408" s="37"/>
      <c r="L1408" s="37"/>
      <c r="M1408" s="37"/>
      <c r="N1408" s="37"/>
      <c r="O1408" s="37"/>
      <c r="P1408" s="37"/>
      <c r="Q1408" s="37"/>
      <c r="R1408" s="37"/>
      <c r="S1408" s="37"/>
      <c r="T1408" s="37"/>
      <c r="U1408" s="37"/>
      <c r="V1408" s="37"/>
      <c r="W1408" s="37"/>
      <c r="X1408" s="37"/>
      <c r="Y1408" s="37"/>
      <c r="Z1408" s="37"/>
      <c r="AA1408" s="37"/>
      <c r="AB1408" s="37"/>
      <c r="AC1408" s="37"/>
      <c r="AD1408" s="37"/>
      <c r="AE1408" s="37"/>
      <c r="AF1408" s="37"/>
      <c r="AG1408" s="37"/>
    </row>
    <row r="1409" spans="1:33" ht="12.75" x14ac:dyDescent="0.2">
      <c r="A1409" s="37"/>
      <c r="B1409" s="37"/>
      <c r="C1409" s="37"/>
      <c r="D1409" s="37"/>
      <c r="E1409" s="37"/>
      <c r="F1409" s="37"/>
      <c r="G1409" s="37"/>
      <c r="H1409" s="37"/>
      <c r="I1409" s="37"/>
      <c r="J1409" s="37"/>
      <c r="K1409" s="37"/>
      <c r="L1409" s="37"/>
      <c r="M1409" s="37"/>
      <c r="N1409" s="37"/>
      <c r="O1409" s="37"/>
      <c r="P1409" s="37"/>
      <c r="Q1409" s="37"/>
      <c r="R1409" s="37"/>
      <c r="S1409" s="37"/>
      <c r="T1409" s="37"/>
      <c r="U1409" s="37"/>
      <c r="V1409" s="37"/>
      <c r="W1409" s="37"/>
      <c r="X1409" s="37"/>
      <c r="Y1409" s="37"/>
      <c r="Z1409" s="37"/>
      <c r="AA1409" s="37"/>
      <c r="AB1409" s="37"/>
      <c r="AC1409" s="37"/>
      <c r="AD1409" s="37"/>
      <c r="AE1409" s="37"/>
      <c r="AF1409" s="37"/>
      <c r="AG1409" s="37"/>
    </row>
    <row r="1410" spans="1:33" ht="12.75" x14ac:dyDescent="0.2">
      <c r="A1410" s="37"/>
      <c r="B1410" s="37"/>
      <c r="C1410" s="37"/>
      <c r="D1410" s="37"/>
      <c r="E1410" s="37"/>
      <c r="F1410" s="37"/>
      <c r="G1410" s="37"/>
      <c r="H1410" s="37"/>
      <c r="I1410" s="37"/>
      <c r="J1410" s="37"/>
      <c r="K1410" s="37"/>
      <c r="L1410" s="37"/>
      <c r="M1410" s="37"/>
      <c r="N1410" s="37"/>
      <c r="O1410" s="37"/>
      <c r="P1410" s="37"/>
      <c r="Q1410" s="37"/>
      <c r="R1410" s="37"/>
      <c r="S1410" s="37"/>
      <c r="T1410" s="37"/>
      <c r="U1410" s="37"/>
      <c r="V1410" s="37"/>
      <c r="W1410" s="37"/>
      <c r="X1410" s="37"/>
      <c r="Y1410" s="37"/>
      <c r="Z1410" s="37"/>
      <c r="AA1410" s="37"/>
      <c r="AB1410" s="37"/>
      <c r="AC1410" s="37"/>
      <c r="AD1410" s="37"/>
      <c r="AE1410" s="37"/>
      <c r="AF1410" s="37"/>
      <c r="AG1410" s="37"/>
    </row>
    <row r="1411" spans="1:33" ht="12.75" x14ac:dyDescent="0.2">
      <c r="A1411" s="37"/>
      <c r="B1411" s="37"/>
      <c r="C1411" s="37"/>
      <c r="D1411" s="37"/>
      <c r="E1411" s="37"/>
      <c r="F1411" s="37"/>
      <c r="G1411" s="37"/>
      <c r="H1411" s="37"/>
      <c r="I1411" s="37"/>
      <c r="J1411" s="37"/>
      <c r="K1411" s="37"/>
      <c r="L1411" s="37"/>
      <c r="M1411" s="37"/>
      <c r="N1411" s="37"/>
      <c r="O1411" s="37"/>
      <c r="P1411" s="37"/>
      <c r="Q1411" s="37"/>
      <c r="R1411" s="37"/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37"/>
      <c r="AE1411" s="37"/>
      <c r="AF1411" s="37"/>
      <c r="AG1411" s="37"/>
    </row>
    <row r="1412" spans="1:33" ht="12.75" x14ac:dyDescent="0.2">
      <c r="A1412" s="37"/>
      <c r="B1412" s="37"/>
      <c r="C1412" s="37"/>
      <c r="D1412" s="37"/>
      <c r="E1412" s="37"/>
      <c r="F1412" s="37"/>
      <c r="G1412" s="37"/>
      <c r="H1412" s="37"/>
      <c r="I1412" s="37"/>
      <c r="J1412" s="37"/>
      <c r="K1412" s="37"/>
      <c r="L1412" s="37"/>
      <c r="M1412" s="37"/>
      <c r="N1412" s="37"/>
      <c r="O1412" s="37"/>
      <c r="P1412" s="37"/>
      <c r="Q1412" s="37"/>
      <c r="R1412" s="37"/>
      <c r="S1412" s="37"/>
      <c r="T1412" s="37"/>
      <c r="U1412" s="37"/>
      <c r="V1412" s="37"/>
      <c r="W1412" s="37"/>
      <c r="X1412" s="37"/>
      <c r="Y1412" s="37"/>
      <c r="Z1412" s="37"/>
      <c r="AA1412" s="37"/>
      <c r="AB1412" s="37"/>
      <c r="AC1412" s="37"/>
      <c r="AD1412" s="37"/>
      <c r="AE1412" s="37"/>
      <c r="AF1412" s="37"/>
      <c r="AG1412" s="37"/>
    </row>
    <row r="1413" spans="1:33" ht="12.75" x14ac:dyDescent="0.2">
      <c r="A1413" s="37"/>
      <c r="B1413" s="37"/>
      <c r="C1413" s="37"/>
      <c r="D1413" s="37"/>
      <c r="E1413" s="37"/>
      <c r="F1413" s="37"/>
      <c r="G1413" s="37"/>
      <c r="H1413" s="37"/>
      <c r="I1413" s="37"/>
      <c r="J1413" s="37"/>
      <c r="K1413" s="37"/>
      <c r="L1413" s="37"/>
      <c r="M1413" s="37"/>
      <c r="N1413" s="37"/>
      <c r="O1413" s="37"/>
      <c r="P1413" s="37"/>
      <c r="Q1413" s="37"/>
      <c r="R1413" s="37"/>
      <c r="S1413" s="37"/>
      <c r="T1413" s="37"/>
      <c r="U1413" s="37"/>
      <c r="V1413" s="37"/>
      <c r="W1413" s="37"/>
      <c r="X1413" s="37"/>
      <c r="Y1413" s="37"/>
      <c r="Z1413" s="37"/>
      <c r="AA1413" s="37"/>
      <c r="AB1413" s="37"/>
      <c r="AC1413" s="37"/>
      <c r="AD1413" s="37"/>
      <c r="AE1413" s="37"/>
      <c r="AF1413" s="37"/>
      <c r="AG1413" s="37"/>
    </row>
    <row r="1414" spans="1:33" ht="12.75" x14ac:dyDescent="0.2">
      <c r="A1414" s="37"/>
      <c r="B1414" s="37"/>
      <c r="C1414" s="37"/>
      <c r="D1414" s="37"/>
      <c r="E1414" s="37"/>
      <c r="F1414" s="37"/>
      <c r="G1414" s="37"/>
      <c r="H1414" s="37"/>
      <c r="I1414" s="37"/>
      <c r="J1414" s="37"/>
      <c r="K1414" s="37"/>
      <c r="L1414" s="37"/>
      <c r="M1414" s="37"/>
      <c r="N1414" s="37"/>
      <c r="O1414" s="37"/>
      <c r="P1414" s="37"/>
      <c r="Q1414" s="37"/>
      <c r="R1414" s="37"/>
      <c r="S1414" s="37"/>
      <c r="T1414" s="37"/>
      <c r="U1414" s="37"/>
      <c r="V1414" s="37"/>
      <c r="W1414" s="37"/>
      <c r="X1414" s="37"/>
      <c r="Y1414" s="37"/>
      <c r="Z1414" s="37"/>
      <c r="AA1414" s="37"/>
      <c r="AB1414" s="37"/>
      <c r="AC1414" s="37"/>
      <c r="AD1414" s="37"/>
      <c r="AE1414" s="37"/>
      <c r="AF1414" s="37"/>
      <c r="AG1414" s="37"/>
    </row>
    <row r="1415" spans="1:33" ht="12.75" x14ac:dyDescent="0.2">
      <c r="A1415" s="37"/>
      <c r="B1415" s="37"/>
      <c r="C1415" s="37"/>
      <c r="D1415" s="37"/>
      <c r="E1415" s="37"/>
      <c r="F1415" s="37"/>
      <c r="G1415" s="37"/>
      <c r="H1415" s="37"/>
      <c r="I1415" s="37"/>
      <c r="J1415" s="37"/>
      <c r="K1415" s="37"/>
      <c r="L1415" s="37"/>
      <c r="M1415" s="37"/>
      <c r="N1415" s="37"/>
      <c r="O1415" s="37"/>
      <c r="P1415" s="37"/>
      <c r="Q1415" s="37"/>
      <c r="R1415" s="37"/>
      <c r="S1415" s="37"/>
      <c r="T1415" s="37"/>
      <c r="U1415" s="37"/>
      <c r="V1415" s="37"/>
      <c r="W1415" s="37"/>
      <c r="X1415" s="37"/>
      <c r="Y1415" s="37"/>
      <c r="Z1415" s="37"/>
      <c r="AA1415" s="37"/>
      <c r="AB1415" s="37"/>
      <c r="AC1415" s="37"/>
      <c r="AD1415" s="37"/>
      <c r="AE1415" s="37"/>
      <c r="AF1415" s="37"/>
      <c r="AG1415" s="37"/>
    </row>
    <row r="1416" spans="1:33" ht="12.75" x14ac:dyDescent="0.2">
      <c r="A1416" s="37"/>
      <c r="B1416" s="37"/>
      <c r="C1416" s="37"/>
      <c r="D1416" s="37"/>
      <c r="E1416" s="37"/>
      <c r="F1416" s="37"/>
      <c r="G1416" s="37"/>
      <c r="H1416" s="37"/>
      <c r="I1416" s="37"/>
      <c r="J1416" s="37"/>
      <c r="K1416" s="37"/>
      <c r="L1416" s="37"/>
      <c r="M1416" s="37"/>
      <c r="N1416" s="37"/>
      <c r="O1416" s="37"/>
      <c r="P1416" s="37"/>
      <c r="Q1416" s="37"/>
      <c r="R1416" s="37"/>
      <c r="S1416" s="37"/>
      <c r="T1416" s="37"/>
      <c r="U1416" s="37"/>
      <c r="V1416" s="37"/>
      <c r="W1416" s="37"/>
      <c r="X1416" s="37"/>
      <c r="Y1416" s="37"/>
      <c r="Z1416" s="37"/>
      <c r="AA1416" s="37"/>
      <c r="AB1416" s="37"/>
      <c r="AC1416" s="37"/>
      <c r="AD1416" s="37"/>
      <c r="AE1416" s="37"/>
      <c r="AF1416" s="37"/>
      <c r="AG1416" s="37"/>
    </row>
    <row r="1417" spans="1:33" ht="12.75" x14ac:dyDescent="0.2">
      <c r="A1417" s="37"/>
      <c r="B1417" s="37"/>
      <c r="C1417" s="37"/>
      <c r="D1417" s="37"/>
      <c r="E1417" s="37"/>
      <c r="F1417" s="37"/>
      <c r="G1417" s="37"/>
      <c r="H1417" s="37"/>
      <c r="I1417" s="37"/>
      <c r="J1417" s="37"/>
      <c r="K1417" s="37"/>
      <c r="L1417" s="37"/>
      <c r="M1417" s="37"/>
      <c r="N1417" s="37"/>
      <c r="O1417" s="37"/>
      <c r="P1417" s="37"/>
      <c r="Q1417" s="37"/>
      <c r="R1417" s="37"/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7"/>
      <c r="AD1417" s="37"/>
      <c r="AE1417" s="37"/>
      <c r="AF1417" s="37"/>
      <c r="AG1417" s="37"/>
    </row>
    <row r="1418" spans="1:33" ht="12.75" x14ac:dyDescent="0.2">
      <c r="A1418" s="37"/>
      <c r="B1418" s="37"/>
      <c r="C1418" s="37"/>
      <c r="D1418" s="37"/>
      <c r="E1418" s="37"/>
      <c r="F1418" s="37"/>
      <c r="G1418" s="37"/>
      <c r="H1418" s="37"/>
      <c r="I1418" s="37"/>
      <c r="J1418" s="37"/>
      <c r="K1418" s="37"/>
      <c r="L1418" s="37"/>
      <c r="M1418" s="37"/>
      <c r="N1418" s="37"/>
      <c r="O1418" s="37"/>
      <c r="P1418" s="37"/>
      <c r="Q1418" s="37"/>
      <c r="R1418" s="37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37"/>
      <c r="AE1418" s="37"/>
      <c r="AF1418" s="37"/>
      <c r="AG1418" s="37"/>
    </row>
    <row r="1419" spans="1:33" ht="12.75" x14ac:dyDescent="0.2">
      <c r="A1419" s="37"/>
      <c r="B1419" s="37"/>
      <c r="C1419" s="37"/>
      <c r="D1419" s="37"/>
      <c r="E1419" s="37"/>
      <c r="F1419" s="37"/>
      <c r="G1419" s="37"/>
      <c r="H1419" s="37"/>
      <c r="I1419" s="37"/>
      <c r="J1419" s="37"/>
      <c r="K1419" s="37"/>
      <c r="L1419" s="37"/>
      <c r="M1419" s="37"/>
      <c r="N1419" s="37"/>
      <c r="O1419" s="37"/>
      <c r="P1419" s="37"/>
      <c r="Q1419" s="37"/>
      <c r="R1419" s="37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7"/>
      <c r="AD1419" s="37"/>
      <c r="AE1419" s="37"/>
      <c r="AF1419" s="37"/>
      <c r="AG1419" s="37"/>
    </row>
    <row r="1420" spans="1:33" ht="12.75" x14ac:dyDescent="0.2">
      <c r="A1420" s="37"/>
      <c r="B1420" s="37"/>
      <c r="C1420" s="37"/>
      <c r="D1420" s="37"/>
      <c r="E1420" s="37"/>
      <c r="F1420" s="37"/>
      <c r="G1420" s="37"/>
      <c r="H1420" s="37"/>
      <c r="I1420" s="37"/>
      <c r="J1420" s="37"/>
      <c r="K1420" s="37"/>
      <c r="L1420" s="37"/>
      <c r="M1420" s="37"/>
      <c r="N1420" s="37"/>
      <c r="O1420" s="37"/>
      <c r="P1420" s="37"/>
      <c r="Q1420" s="37"/>
      <c r="R1420" s="37"/>
      <c r="S1420" s="37"/>
      <c r="T1420" s="37"/>
      <c r="U1420" s="37"/>
      <c r="V1420" s="37"/>
      <c r="W1420" s="37"/>
      <c r="X1420" s="37"/>
      <c r="Y1420" s="37"/>
      <c r="Z1420" s="37"/>
      <c r="AA1420" s="37"/>
      <c r="AB1420" s="37"/>
      <c r="AC1420" s="37"/>
      <c r="AD1420" s="37"/>
      <c r="AE1420" s="37"/>
      <c r="AF1420" s="37"/>
      <c r="AG1420" s="37"/>
    </row>
    <row r="1421" spans="1:33" ht="12.75" x14ac:dyDescent="0.2">
      <c r="A1421" s="37"/>
      <c r="B1421" s="37"/>
      <c r="C1421" s="37"/>
      <c r="D1421" s="37"/>
      <c r="E1421" s="37"/>
      <c r="F1421" s="37"/>
      <c r="G1421" s="37"/>
      <c r="H1421" s="37"/>
      <c r="I1421" s="37"/>
      <c r="J1421" s="37"/>
      <c r="K1421" s="37"/>
      <c r="L1421" s="37"/>
      <c r="M1421" s="37"/>
      <c r="N1421" s="37"/>
      <c r="O1421" s="37"/>
      <c r="P1421" s="37"/>
      <c r="Q1421" s="37"/>
      <c r="R1421" s="37"/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7"/>
      <c r="AD1421" s="37"/>
      <c r="AE1421" s="37"/>
      <c r="AF1421" s="37"/>
      <c r="AG1421" s="37"/>
    </row>
    <row r="1422" spans="1:33" ht="12.75" x14ac:dyDescent="0.2">
      <c r="A1422" s="37"/>
      <c r="B1422" s="37"/>
      <c r="C1422" s="37"/>
      <c r="D1422" s="37"/>
      <c r="E1422" s="37"/>
      <c r="F1422" s="37"/>
      <c r="G1422" s="37"/>
      <c r="H1422" s="37"/>
      <c r="I1422" s="37"/>
      <c r="J1422" s="37"/>
      <c r="K1422" s="37"/>
      <c r="L1422" s="37"/>
      <c r="M1422" s="37"/>
      <c r="N1422" s="37"/>
      <c r="O1422" s="37"/>
      <c r="P1422" s="37"/>
      <c r="Q1422" s="37"/>
      <c r="R1422" s="37"/>
      <c r="S1422" s="37"/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7"/>
      <c r="AD1422" s="37"/>
      <c r="AE1422" s="37"/>
      <c r="AF1422" s="37"/>
      <c r="AG1422" s="37"/>
    </row>
    <row r="1423" spans="1:33" ht="12.75" x14ac:dyDescent="0.2">
      <c r="A1423" s="37"/>
      <c r="B1423" s="37"/>
      <c r="C1423" s="37"/>
      <c r="D1423" s="37"/>
      <c r="E1423" s="37"/>
      <c r="F1423" s="37"/>
      <c r="G1423" s="37"/>
      <c r="H1423" s="37"/>
      <c r="I1423" s="37"/>
      <c r="J1423" s="37"/>
      <c r="K1423" s="37"/>
      <c r="L1423" s="37"/>
      <c r="M1423" s="37"/>
      <c r="N1423" s="37"/>
      <c r="O1423" s="37"/>
      <c r="P1423" s="37"/>
      <c r="Q1423" s="37"/>
      <c r="R1423" s="37"/>
      <c r="S1423" s="37"/>
      <c r="T1423" s="37"/>
      <c r="U1423" s="37"/>
      <c r="V1423" s="37"/>
      <c r="W1423" s="37"/>
      <c r="X1423" s="37"/>
      <c r="Y1423" s="37"/>
      <c r="Z1423" s="37"/>
      <c r="AA1423" s="37"/>
      <c r="AB1423" s="37"/>
      <c r="AC1423" s="37"/>
      <c r="AD1423" s="37"/>
      <c r="AE1423" s="37"/>
      <c r="AF1423" s="37"/>
      <c r="AG1423" s="37"/>
    </row>
    <row r="1424" spans="1:33" ht="12.75" x14ac:dyDescent="0.2">
      <c r="A1424" s="37"/>
      <c r="B1424" s="37"/>
      <c r="C1424" s="37"/>
      <c r="D1424" s="37"/>
      <c r="E1424" s="37"/>
      <c r="F1424" s="37"/>
      <c r="G1424" s="37"/>
      <c r="H1424" s="37"/>
      <c r="I1424" s="37"/>
      <c r="J1424" s="37"/>
      <c r="K1424" s="37"/>
      <c r="L1424" s="37"/>
      <c r="M1424" s="37"/>
      <c r="N1424" s="37"/>
      <c r="O1424" s="37"/>
      <c r="P1424" s="37"/>
      <c r="Q1424" s="37"/>
      <c r="R1424" s="37"/>
      <c r="S1424" s="37"/>
      <c r="T1424" s="37"/>
      <c r="U1424" s="37"/>
      <c r="V1424" s="37"/>
      <c r="W1424" s="37"/>
      <c r="X1424" s="37"/>
      <c r="Y1424" s="37"/>
      <c r="Z1424" s="37"/>
      <c r="AA1424" s="37"/>
      <c r="AB1424" s="37"/>
      <c r="AC1424" s="37"/>
      <c r="AD1424" s="37"/>
      <c r="AE1424" s="37"/>
      <c r="AF1424" s="37"/>
      <c r="AG1424" s="37"/>
    </row>
    <row r="1425" spans="1:33" ht="12.75" x14ac:dyDescent="0.2">
      <c r="A1425" s="37"/>
      <c r="B1425" s="37"/>
      <c r="C1425" s="37"/>
      <c r="D1425" s="37"/>
      <c r="E1425" s="37"/>
      <c r="F1425" s="37"/>
      <c r="G1425" s="37"/>
      <c r="H1425" s="37"/>
      <c r="I1425" s="37"/>
      <c r="J1425" s="37"/>
      <c r="K1425" s="37"/>
      <c r="L1425" s="37"/>
      <c r="M1425" s="37"/>
      <c r="N1425" s="37"/>
      <c r="O1425" s="37"/>
      <c r="P1425" s="37"/>
      <c r="Q1425" s="37"/>
      <c r="R1425" s="37"/>
      <c r="S1425" s="37"/>
      <c r="T1425" s="37"/>
      <c r="U1425" s="37"/>
      <c r="V1425" s="37"/>
      <c r="W1425" s="37"/>
      <c r="X1425" s="37"/>
      <c r="Y1425" s="37"/>
      <c r="Z1425" s="37"/>
      <c r="AA1425" s="37"/>
      <c r="AB1425" s="37"/>
      <c r="AC1425" s="37"/>
      <c r="AD1425" s="37"/>
      <c r="AE1425" s="37"/>
      <c r="AF1425" s="37"/>
      <c r="AG1425" s="37"/>
    </row>
    <row r="1426" spans="1:33" ht="12.75" x14ac:dyDescent="0.2">
      <c r="A1426" s="37"/>
      <c r="B1426" s="37"/>
      <c r="C1426" s="37"/>
      <c r="D1426" s="37"/>
      <c r="E1426" s="37"/>
      <c r="F1426" s="37"/>
      <c r="G1426" s="37"/>
      <c r="H1426" s="37"/>
      <c r="I1426" s="37"/>
      <c r="J1426" s="37"/>
      <c r="K1426" s="37"/>
      <c r="L1426" s="37"/>
      <c r="M1426" s="37"/>
      <c r="N1426" s="37"/>
      <c r="O1426" s="37"/>
      <c r="P1426" s="37"/>
      <c r="Q1426" s="37"/>
      <c r="R1426" s="37"/>
      <c r="S1426" s="37"/>
      <c r="T1426" s="37"/>
      <c r="U1426" s="37"/>
      <c r="V1426" s="37"/>
      <c r="W1426" s="37"/>
      <c r="X1426" s="37"/>
      <c r="Y1426" s="37"/>
      <c r="Z1426" s="37"/>
      <c r="AA1426" s="37"/>
      <c r="AB1426" s="37"/>
      <c r="AC1426" s="37"/>
      <c r="AD1426" s="37"/>
      <c r="AE1426" s="37"/>
      <c r="AF1426" s="37"/>
      <c r="AG1426" s="37"/>
    </row>
    <row r="1427" spans="1:33" ht="12.75" x14ac:dyDescent="0.2">
      <c r="A1427" s="37"/>
      <c r="B1427" s="37"/>
      <c r="C1427" s="37"/>
      <c r="D1427" s="37"/>
      <c r="E1427" s="37"/>
      <c r="F1427" s="37"/>
      <c r="G1427" s="37"/>
      <c r="H1427" s="37"/>
      <c r="I1427" s="37"/>
      <c r="J1427" s="37"/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</row>
    <row r="1428" spans="1:33" ht="12.75" x14ac:dyDescent="0.2">
      <c r="A1428" s="37"/>
      <c r="B1428" s="37"/>
      <c r="C1428" s="37"/>
      <c r="D1428" s="37"/>
      <c r="E1428" s="37"/>
      <c r="F1428" s="37"/>
      <c r="G1428" s="37"/>
      <c r="H1428" s="37"/>
      <c r="I1428" s="37"/>
      <c r="J1428" s="37"/>
      <c r="K1428" s="37"/>
      <c r="L1428" s="37"/>
      <c r="M1428" s="37"/>
      <c r="N1428" s="37"/>
      <c r="O1428" s="37"/>
      <c r="P1428" s="37"/>
      <c r="Q1428" s="37"/>
      <c r="R1428" s="37"/>
      <c r="S1428" s="37"/>
      <c r="T1428" s="37"/>
      <c r="U1428" s="37"/>
      <c r="V1428" s="37"/>
      <c r="W1428" s="37"/>
      <c r="X1428" s="37"/>
      <c r="Y1428" s="37"/>
      <c r="Z1428" s="37"/>
      <c r="AA1428" s="37"/>
      <c r="AB1428" s="37"/>
      <c r="AC1428" s="37"/>
      <c r="AD1428" s="37"/>
      <c r="AE1428" s="37"/>
      <c r="AF1428" s="37"/>
      <c r="AG1428" s="37"/>
    </row>
    <row r="1429" spans="1:33" ht="12.75" x14ac:dyDescent="0.2">
      <c r="A1429" s="37"/>
      <c r="B1429" s="37"/>
      <c r="C1429" s="37"/>
      <c r="D1429" s="37"/>
      <c r="E1429" s="37"/>
      <c r="F1429" s="37"/>
      <c r="G1429" s="37"/>
      <c r="H1429" s="37"/>
      <c r="I1429" s="37"/>
      <c r="J1429" s="37"/>
      <c r="K1429" s="37"/>
      <c r="L1429" s="37"/>
      <c r="M1429" s="37"/>
      <c r="N1429" s="37"/>
      <c r="O1429" s="37"/>
      <c r="P1429" s="37"/>
      <c r="Q1429" s="37"/>
      <c r="R1429" s="37"/>
      <c r="S1429" s="37"/>
      <c r="T1429" s="37"/>
      <c r="U1429" s="37"/>
      <c r="V1429" s="37"/>
      <c r="W1429" s="37"/>
      <c r="X1429" s="37"/>
      <c r="Y1429" s="37"/>
      <c r="Z1429" s="37"/>
      <c r="AA1429" s="37"/>
      <c r="AB1429" s="37"/>
      <c r="AC1429" s="37"/>
      <c r="AD1429" s="37"/>
      <c r="AE1429" s="37"/>
      <c r="AF1429" s="37"/>
      <c r="AG1429" s="37"/>
    </row>
    <row r="1430" spans="1:33" ht="12.75" x14ac:dyDescent="0.2">
      <c r="A1430" s="37"/>
      <c r="B1430" s="37"/>
      <c r="C1430" s="37"/>
      <c r="D1430" s="37"/>
      <c r="E1430" s="37"/>
      <c r="F1430" s="37"/>
      <c r="G1430" s="37"/>
      <c r="H1430" s="37"/>
      <c r="I1430" s="37"/>
      <c r="J1430" s="37"/>
      <c r="K1430" s="37"/>
      <c r="L1430" s="37"/>
      <c r="M1430" s="37"/>
      <c r="N1430" s="37"/>
      <c r="O1430" s="37"/>
      <c r="P1430" s="37"/>
      <c r="Q1430" s="37"/>
      <c r="R1430" s="37"/>
      <c r="S1430" s="37"/>
      <c r="T1430" s="37"/>
      <c r="U1430" s="37"/>
      <c r="V1430" s="37"/>
      <c r="W1430" s="37"/>
      <c r="X1430" s="37"/>
      <c r="Y1430" s="37"/>
      <c r="Z1430" s="37"/>
      <c r="AA1430" s="37"/>
      <c r="AB1430" s="37"/>
      <c r="AC1430" s="37"/>
      <c r="AD1430" s="37"/>
      <c r="AE1430" s="37"/>
      <c r="AF1430" s="37"/>
      <c r="AG1430" s="37"/>
    </row>
    <row r="1431" spans="1:33" ht="12.75" x14ac:dyDescent="0.2">
      <c r="A1431" s="37"/>
      <c r="B1431" s="37"/>
      <c r="C1431" s="37"/>
      <c r="D1431" s="37"/>
      <c r="E1431" s="37"/>
      <c r="F1431" s="37"/>
      <c r="G1431" s="37"/>
      <c r="H1431" s="37"/>
      <c r="I1431" s="37"/>
      <c r="J1431" s="37"/>
      <c r="K1431" s="37"/>
      <c r="L1431" s="37"/>
      <c r="M1431" s="37"/>
      <c r="N1431" s="37"/>
      <c r="O1431" s="37"/>
      <c r="P1431" s="37"/>
      <c r="Q1431" s="37"/>
      <c r="R1431" s="37"/>
      <c r="S1431" s="37"/>
      <c r="T1431" s="37"/>
      <c r="U1431" s="37"/>
      <c r="V1431" s="37"/>
      <c r="W1431" s="37"/>
      <c r="X1431" s="37"/>
      <c r="Y1431" s="37"/>
      <c r="Z1431" s="37"/>
      <c r="AA1431" s="37"/>
      <c r="AB1431" s="37"/>
      <c r="AC1431" s="37"/>
      <c r="AD1431" s="37"/>
      <c r="AE1431" s="37"/>
      <c r="AF1431" s="37"/>
      <c r="AG1431" s="37"/>
    </row>
    <row r="1432" spans="1:33" ht="12.75" x14ac:dyDescent="0.2">
      <c r="A1432" s="37"/>
      <c r="B1432" s="37"/>
      <c r="C1432" s="37"/>
      <c r="D1432" s="37"/>
      <c r="E1432" s="37"/>
      <c r="F1432" s="37"/>
      <c r="G1432" s="37"/>
      <c r="H1432" s="37"/>
      <c r="I1432" s="37"/>
      <c r="J1432" s="37"/>
      <c r="K1432" s="37"/>
      <c r="L1432" s="37"/>
      <c r="M1432" s="37"/>
      <c r="N1432" s="37"/>
      <c r="O1432" s="37"/>
      <c r="P1432" s="37"/>
      <c r="Q1432" s="37"/>
      <c r="R1432" s="37"/>
      <c r="S1432" s="37"/>
      <c r="T1432" s="37"/>
      <c r="U1432" s="37"/>
      <c r="V1432" s="37"/>
      <c r="W1432" s="37"/>
      <c r="X1432" s="37"/>
      <c r="Y1432" s="37"/>
      <c r="Z1432" s="37"/>
      <c r="AA1432" s="37"/>
      <c r="AB1432" s="37"/>
      <c r="AC1432" s="37"/>
      <c r="AD1432" s="37"/>
      <c r="AE1432" s="37"/>
      <c r="AF1432" s="37"/>
      <c r="AG1432" s="37"/>
    </row>
    <row r="1433" spans="1:33" ht="12.75" x14ac:dyDescent="0.2">
      <c r="A1433" s="37"/>
      <c r="B1433" s="37"/>
      <c r="C1433" s="37"/>
      <c r="D1433" s="37"/>
      <c r="E1433" s="37"/>
      <c r="F1433" s="37"/>
      <c r="G1433" s="37"/>
      <c r="H1433" s="37"/>
      <c r="I1433" s="37"/>
      <c r="J1433" s="37"/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7"/>
      <c r="AD1433" s="37"/>
      <c r="AE1433" s="37"/>
      <c r="AF1433" s="37"/>
      <c r="AG1433" s="37"/>
    </row>
    <row r="1434" spans="1:33" ht="12.75" x14ac:dyDescent="0.2">
      <c r="A1434" s="37"/>
      <c r="B1434" s="37"/>
      <c r="C1434" s="37"/>
      <c r="D1434" s="37"/>
      <c r="E1434" s="37"/>
      <c r="F1434" s="37"/>
      <c r="G1434" s="37"/>
      <c r="H1434" s="37"/>
      <c r="I1434" s="37"/>
      <c r="J1434" s="37"/>
      <c r="K1434" s="37"/>
      <c r="L1434" s="37"/>
      <c r="M1434" s="37"/>
      <c r="N1434" s="37"/>
      <c r="O1434" s="37"/>
      <c r="P1434" s="37"/>
      <c r="Q1434" s="37"/>
      <c r="R1434" s="37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37"/>
      <c r="AE1434" s="37"/>
      <c r="AF1434" s="37"/>
      <c r="AG1434" s="37"/>
    </row>
    <row r="1435" spans="1:33" ht="12.75" x14ac:dyDescent="0.2">
      <c r="A1435" s="37"/>
      <c r="B1435" s="37"/>
      <c r="C1435" s="37"/>
      <c r="D1435" s="37"/>
      <c r="E1435" s="37"/>
      <c r="F1435" s="37"/>
      <c r="G1435" s="37"/>
      <c r="H1435" s="37"/>
      <c r="I1435" s="37"/>
      <c r="J1435" s="37"/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7"/>
      <c r="V1435" s="37"/>
      <c r="W1435" s="37"/>
      <c r="X1435" s="37"/>
      <c r="Y1435" s="37"/>
      <c r="Z1435" s="37"/>
      <c r="AA1435" s="37"/>
      <c r="AB1435" s="37"/>
      <c r="AC1435" s="37"/>
      <c r="AD1435" s="37"/>
      <c r="AE1435" s="37"/>
      <c r="AF1435" s="37"/>
      <c r="AG1435" s="37"/>
    </row>
    <row r="1436" spans="1:33" ht="12.75" x14ac:dyDescent="0.2">
      <c r="A1436" s="37"/>
      <c r="B1436" s="37"/>
      <c r="C1436" s="37"/>
      <c r="D1436" s="37"/>
      <c r="E1436" s="37"/>
      <c r="F1436" s="37"/>
      <c r="G1436" s="37"/>
      <c r="H1436" s="37"/>
      <c r="I1436" s="37"/>
      <c r="J1436" s="37"/>
      <c r="K1436" s="37"/>
      <c r="L1436" s="37"/>
      <c r="M1436" s="37"/>
      <c r="N1436" s="37"/>
      <c r="O1436" s="37"/>
      <c r="P1436" s="37"/>
      <c r="Q1436" s="37"/>
      <c r="R1436" s="37"/>
      <c r="S1436" s="37"/>
      <c r="T1436" s="37"/>
      <c r="U1436" s="37"/>
      <c r="V1436" s="37"/>
      <c r="W1436" s="37"/>
      <c r="X1436" s="37"/>
      <c r="Y1436" s="37"/>
      <c r="Z1436" s="37"/>
      <c r="AA1436" s="37"/>
      <c r="AB1436" s="37"/>
      <c r="AC1436" s="37"/>
      <c r="AD1436" s="37"/>
      <c r="AE1436" s="37"/>
      <c r="AF1436" s="37"/>
      <c r="AG1436" s="37"/>
    </row>
    <row r="1437" spans="1:33" ht="12.75" x14ac:dyDescent="0.2">
      <c r="A1437" s="37"/>
      <c r="B1437" s="37"/>
      <c r="C1437" s="37"/>
      <c r="D1437" s="37"/>
      <c r="E1437" s="37"/>
      <c r="F1437" s="37"/>
      <c r="G1437" s="37"/>
      <c r="H1437" s="37"/>
      <c r="I1437" s="37"/>
      <c r="J1437" s="37"/>
      <c r="K1437" s="37"/>
      <c r="L1437" s="37"/>
      <c r="M1437" s="37"/>
      <c r="N1437" s="37"/>
      <c r="O1437" s="37"/>
      <c r="P1437" s="37"/>
      <c r="Q1437" s="37"/>
      <c r="R1437" s="37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37"/>
      <c r="AE1437" s="37"/>
      <c r="AF1437" s="37"/>
      <c r="AG1437" s="37"/>
    </row>
    <row r="1438" spans="1:33" ht="12.75" x14ac:dyDescent="0.2">
      <c r="A1438" s="37"/>
      <c r="B1438" s="37"/>
      <c r="C1438" s="37"/>
      <c r="D1438" s="37"/>
      <c r="E1438" s="37"/>
      <c r="F1438" s="37"/>
      <c r="G1438" s="37"/>
      <c r="H1438" s="37"/>
      <c r="I1438" s="37"/>
      <c r="J1438" s="37"/>
      <c r="K1438" s="37"/>
      <c r="L1438" s="37"/>
      <c r="M1438" s="37"/>
      <c r="N1438" s="37"/>
      <c r="O1438" s="37"/>
      <c r="P1438" s="37"/>
      <c r="Q1438" s="37"/>
      <c r="R1438" s="37"/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F1438" s="37"/>
      <c r="AG1438" s="37"/>
    </row>
    <row r="1439" spans="1:33" ht="12.75" x14ac:dyDescent="0.2">
      <c r="A1439" s="37"/>
      <c r="B1439" s="37"/>
      <c r="C1439" s="37"/>
      <c r="D1439" s="37"/>
      <c r="E1439" s="37"/>
      <c r="F1439" s="37"/>
      <c r="G1439" s="37"/>
      <c r="H1439" s="37"/>
      <c r="I1439" s="37"/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</row>
    <row r="1440" spans="1:33" ht="12.75" x14ac:dyDescent="0.2">
      <c r="A1440" s="37"/>
      <c r="B1440" s="37"/>
      <c r="C1440" s="37"/>
      <c r="D1440" s="37"/>
      <c r="E1440" s="37"/>
      <c r="F1440" s="37"/>
      <c r="G1440" s="37"/>
      <c r="H1440" s="37"/>
      <c r="I1440" s="37"/>
      <c r="J1440" s="37"/>
      <c r="K1440" s="37"/>
      <c r="L1440" s="37"/>
      <c r="M1440" s="37"/>
      <c r="N1440" s="37"/>
      <c r="O1440" s="37"/>
      <c r="P1440" s="37"/>
      <c r="Q1440" s="37"/>
      <c r="R1440" s="37"/>
      <c r="S1440" s="37"/>
      <c r="T1440" s="37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F1440" s="37"/>
      <c r="AG1440" s="37"/>
    </row>
    <row r="1441" spans="1:33" ht="12.75" x14ac:dyDescent="0.2">
      <c r="A1441" s="37"/>
      <c r="B1441" s="37"/>
      <c r="C1441" s="37"/>
      <c r="D1441" s="37"/>
      <c r="E1441" s="37"/>
      <c r="F1441" s="37"/>
      <c r="G1441" s="37"/>
      <c r="H1441" s="37"/>
      <c r="I1441" s="37"/>
      <c r="J1441" s="37"/>
      <c r="K1441" s="37"/>
      <c r="L1441" s="37"/>
      <c r="M1441" s="37"/>
      <c r="N1441" s="37"/>
      <c r="O1441" s="37"/>
      <c r="P1441" s="37"/>
      <c r="Q1441" s="37"/>
      <c r="R1441" s="37"/>
      <c r="S1441" s="37"/>
      <c r="T1441" s="37"/>
      <c r="U1441" s="37"/>
      <c r="V1441" s="37"/>
      <c r="W1441" s="37"/>
      <c r="X1441" s="37"/>
      <c r="Y1441" s="37"/>
      <c r="Z1441" s="37"/>
      <c r="AA1441" s="37"/>
      <c r="AB1441" s="37"/>
      <c r="AC1441" s="37"/>
      <c r="AD1441" s="37"/>
      <c r="AE1441" s="37"/>
      <c r="AF1441" s="37"/>
      <c r="AG1441" s="37"/>
    </row>
    <row r="1442" spans="1:33" ht="12.75" x14ac:dyDescent="0.2">
      <c r="A1442" s="37"/>
      <c r="B1442" s="37"/>
      <c r="C1442" s="37"/>
      <c r="D1442" s="37"/>
      <c r="E1442" s="37"/>
      <c r="F1442" s="37"/>
      <c r="G1442" s="37"/>
      <c r="H1442" s="37"/>
      <c r="I1442" s="37"/>
      <c r="J1442" s="37"/>
      <c r="K1442" s="37"/>
      <c r="L1442" s="37"/>
      <c r="M1442" s="37"/>
      <c r="N1442" s="37"/>
      <c r="O1442" s="37"/>
      <c r="P1442" s="37"/>
      <c r="Q1442" s="37"/>
      <c r="R1442" s="37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7"/>
      <c r="AD1442" s="37"/>
      <c r="AE1442" s="37"/>
      <c r="AF1442" s="37"/>
      <c r="AG1442" s="37"/>
    </row>
    <row r="1443" spans="1:33" ht="12.75" x14ac:dyDescent="0.2">
      <c r="A1443" s="37"/>
      <c r="B1443" s="37"/>
      <c r="C1443" s="37"/>
      <c r="D1443" s="37"/>
      <c r="E1443" s="37"/>
      <c r="F1443" s="37"/>
      <c r="G1443" s="37"/>
      <c r="H1443" s="37"/>
      <c r="I1443" s="37"/>
      <c r="J1443" s="37"/>
      <c r="K1443" s="37"/>
      <c r="L1443" s="37"/>
      <c r="M1443" s="37"/>
      <c r="N1443" s="37"/>
      <c r="O1443" s="37"/>
      <c r="P1443" s="37"/>
      <c r="Q1443" s="37"/>
      <c r="R1443" s="37"/>
      <c r="S1443" s="37"/>
      <c r="T1443" s="37"/>
      <c r="U1443" s="37"/>
      <c r="V1443" s="37"/>
      <c r="W1443" s="37"/>
      <c r="X1443" s="37"/>
      <c r="Y1443" s="37"/>
      <c r="Z1443" s="37"/>
      <c r="AA1443" s="37"/>
      <c r="AB1443" s="37"/>
      <c r="AC1443" s="37"/>
      <c r="AD1443" s="37"/>
      <c r="AE1443" s="37"/>
      <c r="AF1443" s="37"/>
      <c r="AG1443" s="37"/>
    </row>
    <row r="1444" spans="1:33" ht="12.75" x14ac:dyDescent="0.2">
      <c r="A1444" s="37"/>
      <c r="B1444" s="37"/>
      <c r="C1444" s="37"/>
      <c r="D1444" s="37"/>
      <c r="E1444" s="37"/>
      <c r="F1444" s="37"/>
      <c r="G1444" s="37"/>
      <c r="H1444" s="37"/>
      <c r="I1444" s="37"/>
      <c r="J1444" s="37"/>
      <c r="K1444" s="37"/>
      <c r="L1444" s="37"/>
      <c r="M1444" s="37"/>
      <c r="N1444" s="37"/>
      <c r="O1444" s="37"/>
      <c r="P1444" s="37"/>
      <c r="Q1444" s="37"/>
      <c r="R1444" s="37"/>
      <c r="S1444" s="37"/>
      <c r="T1444" s="37"/>
      <c r="U1444" s="37"/>
      <c r="V1444" s="37"/>
      <c r="W1444" s="37"/>
      <c r="X1444" s="37"/>
      <c r="Y1444" s="37"/>
      <c r="Z1444" s="37"/>
      <c r="AA1444" s="37"/>
      <c r="AB1444" s="37"/>
      <c r="AC1444" s="37"/>
      <c r="AD1444" s="37"/>
      <c r="AE1444" s="37"/>
      <c r="AF1444" s="37"/>
      <c r="AG1444" s="37"/>
    </row>
    <row r="1445" spans="1:33" ht="12.75" x14ac:dyDescent="0.2">
      <c r="A1445" s="37"/>
      <c r="B1445" s="37"/>
      <c r="C1445" s="37"/>
      <c r="D1445" s="37"/>
      <c r="E1445" s="37"/>
      <c r="F1445" s="37"/>
      <c r="G1445" s="37"/>
      <c r="H1445" s="37"/>
      <c r="I1445" s="37"/>
      <c r="J1445" s="37"/>
      <c r="K1445" s="37"/>
      <c r="L1445" s="37"/>
      <c r="M1445" s="37"/>
      <c r="N1445" s="37"/>
      <c r="O1445" s="37"/>
      <c r="P1445" s="37"/>
      <c r="Q1445" s="37"/>
      <c r="R1445" s="37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7"/>
      <c r="AD1445" s="37"/>
      <c r="AE1445" s="37"/>
      <c r="AF1445" s="37"/>
      <c r="AG1445" s="37"/>
    </row>
    <row r="1446" spans="1:33" ht="12.75" x14ac:dyDescent="0.2">
      <c r="A1446" s="37"/>
      <c r="B1446" s="37"/>
      <c r="C1446" s="37"/>
      <c r="D1446" s="37"/>
      <c r="E1446" s="37"/>
      <c r="F1446" s="37"/>
      <c r="G1446" s="37"/>
      <c r="H1446" s="37"/>
      <c r="I1446" s="37"/>
      <c r="J1446" s="37"/>
      <c r="K1446" s="37"/>
      <c r="L1446" s="37"/>
      <c r="M1446" s="37"/>
      <c r="N1446" s="37"/>
      <c r="O1446" s="37"/>
      <c r="P1446" s="37"/>
      <c r="Q1446" s="37"/>
      <c r="R1446" s="37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37"/>
      <c r="AE1446" s="37"/>
      <c r="AF1446" s="37"/>
      <c r="AG1446" s="37"/>
    </row>
    <row r="1447" spans="1:33" ht="12.75" x14ac:dyDescent="0.2">
      <c r="A1447" s="37"/>
      <c r="B1447" s="37"/>
      <c r="C1447" s="37"/>
      <c r="D1447" s="37"/>
      <c r="E1447" s="37"/>
      <c r="F1447" s="37"/>
      <c r="G1447" s="37"/>
      <c r="H1447" s="37"/>
      <c r="I1447" s="37"/>
      <c r="J1447" s="37"/>
      <c r="K1447" s="37"/>
      <c r="L1447" s="37"/>
      <c r="M1447" s="37"/>
      <c r="N1447" s="37"/>
      <c r="O1447" s="37"/>
      <c r="P1447" s="37"/>
      <c r="Q1447" s="37"/>
      <c r="R1447" s="37"/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/>
      <c r="AC1447" s="37"/>
      <c r="AD1447" s="37"/>
      <c r="AE1447" s="37"/>
      <c r="AF1447" s="37"/>
      <c r="AG1447" s="37"/>
    </row>
    <row r="1448" spans="1:33" ht="12.75" x14ac:dyDescent="0.2">
      <c r="A1448" s="37"/>
      <c r="B1448" s="37"/>
      <c r="C1448" s="37"/>
      <c r="D1448" s="37"/>
      <c r="E1448" s="37"/>
      <c r="F1448" s="37"/>
      <c r="G1448" s="37"/>
      <c r="H1448" s="37"/>
      <c r="I1448" s="37"/>
      <c r="J1448" s="37"/>
      <c r="K1448" s="37"/>
      <c r="L1448" s="37"/>
      <c r="M1448" s="37"/>
      <c r="N1448" s="37"/>
      <c r="O1448" s="37"/>
      <c r="P1448" s="37"/>
      <c r="Q1448" s="37"/>
      <c r="R1448" s="37"/>
      <c r="S1448" s="37"/>
      <c r="T1448" s="37"/>
      <c r="U1448" s="37"/>
      <c r="V1448" s="37"/>
      <c r="W1448" s="37"/>
      <c r="X1448" s="37"/>
      <c r="Y1448" s="37"/>
      <c r="Z1448" s="37"/>
      <c r="AA1448" s="37"/>
      <c r="AB1448" s="37"/>
      <c r="AC1448" s="37"/>
      <c r="AD1448" s="37"/>
      <c r="AE1448" s="37"/>
      <c r="AF1448" s="37"/>
      <c r="AG1448" s="37"/>
    </row>
    <row r="1449" spans="1:33" ht="12.75" x14ac:dyDescent="0.2">
      <c r="A1449" s="37"/>
      <c r="B1449" s="37"/>
      <c r="C1449" s="37"/>
      <c r="D1449" s="37"/>
      <c r="E1449" s="37"/>
      <c r="F1449" s="37"/>
      <c r="G1449" s="37"/>
      <c r="H1449" s="37"/>
      <c r="I1449" s="37"/>
      <c r="J1449" s="37"/>
      <c r="K1449" s="37"/>
      <c r="L1449" s="37"/>
      <c r="M1449" s="37"/>
      <c r="N1449" s="37"/>
      <c r="O1449" s="37"/>
      <c r="P1449" s="37"/>
      <c r="Q1449" s="37"/>
      <c r="R1449" s="37"/>
      <c r="S1449" s="37"/>
      <c r="T1449" s="37"/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F1449" s="37"/>
      <c r="AG1449" s="37"/>
    </row>
    <row r="1450" spans="1:33" ht="12.75" x14ac:dyDescent="0.2">
      <c r="A1450" s="37"/>
      <c r="B1450" s="37"/>
      <c r="C1450" s="37"/>
      <c r="D1450" s="37"/>
      <c r="E1450" s="37"/>
      <c r="F1450" s="37"/>
      <c r="G1450" s="37"/>
      <c r="H1450" s="37"/>
      <c r="I1450" s="37"/>
      <c r="J1450" s="37"/>
      <c r="K1450" s="37"/>
      <c r="L1450" s="37"/>
      <c r="M1450" s="37"/>
      <c r="N1450" s="37"/>
      <c r="O1450" s="37"/>
      <c r="P1450" s="37"/>
      <c r="Q1450" s="37"/>
      <c r="R1450" s="37"/>
      <c r="S1450" s="37"/>
      <c r="T1450" s="37"/>
      <c r="U1450" s="37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F1450" s="37"/>
      <c r="AG1450" s="37"/>
    </row>
    <row r="1451" spans="1:33" ht="12.75" x14ac:dyDescent="0.2">
      <c r="A1451" s="37"/>
      <c r="B1451" s="37"/>
      <c r="C1451" s="37"/>
      <c r="D1451" s="37"/>
      <c r="E1451" s="37"/>
      <c r="F1451" s="37"/>
      <c r="G1451" s="37"/>
      <c r="H1451" s="37"/>
      <c r="I1451" s="37"/>
      <c r="J1451" s="37"/>
      <c r="K1451" s="37"/>
      <c r="L1451" s="37"/>
      <c r="M1451" s="37"/>
      <c r="N1451" s="37"/>
      <c r="O1451" s="37"/>
      <c r="P1451" s="37"/>
      <c r="Q1451" s="37"/>
      <c r="R1451" s="37"/>
      <c r="S1451" s="37"/>
      <c r="T1451" s="37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F1451" s="37"/>
      <c r="AG1451" s="37"/>
    </row>
    <row r="1452" spans="1:33" ht="12.75" x14ac:dyDescent="0.2">
      <c r="A1452" s="37"/>
      <c r="B1452" s="37"/>
      <c r="C1452" s="37"/>
      <c r="D1452" s="37"/>
      <c r="E1452" s="37"/>
      <c r="F1452" s="37"/>
      <c r="G1452" s="37"/>
      <c r="H1452" s="37"/>
      <c r="I1452" s="37"/>
      <c r="J1452" s="37"/>
      <c r="K1452" s="37"/>
      <c r="L1452" s="37"/>
      <c r="M1452" s="37"/>
      <c r="N1452" s="37"/>
      <c r="O1452" s="37"/>
      <c r="P1452" s="37"/>
      <c r="Q1452" s="37"/>
      <c r="R1452" s="37"/>
      <c r="S1452" s="37"/>
      <c r="T1452" s="37"/>
      <c r="U1452" s="37"/>
      <c r="V1452" s="37"/>
      <c r="W1452" s="37"/>
      <c r="X1452" s="37"/>
      <c r="Y1452" s="37"/>
      <c r="Z1452" s="37"/>
      <c r="AA1452" s="37"/>
      <c r="AB1452" s="37"/>
      <c r="AC1452" s="37"/>
      <c r="AD1452" s="37"/>
      <c r="AE1452" s="37"/>
      <c r="AF1452" s="37"/>
      <c r="AG1452" s="37"/>
    </row>
    <row r="1453" spans="1:33" ht="12.75" x14ac:dyDescent="0.2">
      <c r="A1453" s="37"/>
      <c r="B1453" s="37"/>
      <c r="C1453" s="37"/>
      <c r="D1453" s="37"/>
      <c r="E1453" s="37"/>
      <c r="F1453" s="37"/>
      <c r="G1453" s="37"/>
      <c r="H1453" s="37"/>
      <c r="I1453" s="37"/>
      <c r="J1453" s="37"/>
      <c r="K1453" s="37"/>
      <c r="L1453" s="37"/>
      <c r="M1453" s="37"/>
      <c r="N1453" s="37"/>
      <c r="O1453" s="37"/>
      <c r="P1453" s="37"/>
      <c r="Q1453" s="37"/>
      <c r="R1453" s="37"/>
      <c r="S1453" s="37"/>
      <c r="T1453" s="37"/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F1453" s="37"/>
      <c r="AG1453" s="37"/>
    </row>
    <row r="1454" spans="1:33" ht="12.75" x14ac:dyDescent="0.2">
      <c r="A1454" s="37"/>
      <c r="B1454" s="37"/>
      <c r="C1454" s="37"/>
      <c r="D1454" s="37"/>
      <c r="E1454" s="37"/>
      <c r="F1454" s="37"/>
      <c r="G1454" s="37"/>
      <c r="H1454" s="37"/>
      <c r="I1454" s="37"/>
      <c r="J1454" s="37"/>
      <c r="K1454" s="37"/>
      <c r="L1454" s="37"/>
      <c r="M1454" s="37"/>
      <c r="N1454" s="37"/>
      <c r="O1454" s="37"/>
      <c r="P1454" s="37"/>
      <c r="Q1454" s="37"/>
      <c r="R1454" s="37"/>
      <c r="S1454" s="37"/>
      <c r="T1454" s="37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F1454" s="37"/>
      <c r="AG1454" s="37"/>
    </row>
    <row r="1455" spans="1:33" ht="12.75" x14ac:dyDescent="0.2">
      <c r="A1455" s="37"/>
      <c r="B1455" s="37"/>
      <c r="C1455" s="37"/>
      <c r="D1455" s="37"/>
      <c r="E1455" s="37"/>
      <c r="F1455" s="37"/>
      <c r="G1455" s="37"/>
      <c r="H1455" s="37"/>
      <c r="I1455" s="37"/>
      <c r="J1455" s="37"/>
      <c r="K1455" s="37"/>
      <c r="L1455" s="37"/>
      <c r="M1455" s="37"/>
      <c r="N1455" s="37"/>
      <c r="O1455" s="37"/>
      <c r="P1455" s="37"/>
      <c r="Q1455" s="37"/>
      <c r="R1455" s="37"/>
      <c r="S1455" s="37"/>
      <c r="T1455" s="37"/>
      <c r="U1455" s="37"/>
      <c r="V1455" s="37"/>
      <c r="W1455" s="37"/>
      <c r="X1455" s="37"/>
      <c r="Y1455" s="37"/>
      <c r="Z1455" s="37"/>
      <c r="AA1455" s="37"/>
      <c r="AB1455" s="37"/>
      <c r="AC1455" s="37"/>
      <c r="AD1455" s="37"/>
      <c r="AE1455" s="37"/>
      <c r="AF1455" s="37"/>
      <c r="AG1455" s="37"/>
    </row>
    <row r="1456" spans="1:33" ht="12.75" x14ac:dyDescent="0.2">
      <c r="A1456" s="37"/>
      <c r="B1456" s="37"/>
      <c r="C1456" s="37"/>
      <c r="D1456" s="37"/>
      <c r="E1456" s="37"/>
      <c r="F1456" s="37"/>
      <c r="G1456" s="37"/>
      <c r="H1456" s="37"/>
      <c r="I1456" s="37"/>
      <c r="J1456" s="37"/>
      <c r="K1456" s="37"/>
      <c r="L1456" s="37"/>
      <c r="M1456" s="37"/>
      <c r="N1456" s="37"/>
      <c r="O1456" s="37"/>
      <c r="P1456" s="37"/>
      <c r="Q1456" s="37"/>
      <c r="R1456" s="37"/>
      <c r="S1456" s="37"/>
      <c r="T1456" s="37"/>
      <c r="U1456" s="37"/>
      <c r="V1456" s="37"/>
      <c r="W1456" s="37"/>
      <c r="X1456" s="37"/>
      <c r="Y1456" s="37"/>
      <c r="Z1456" s="37"/>
      <c r="AA1456" s="37"/>
      <c r="AB1456" s="37"/>
      <c r="AC1456" s="37"/>
      <c r="AD1456" s="37"/>
      <c r="AE1456" s="37"/>
      <c r="AF1456" s="37"/>
      <c r="AG1456" s="37"/>
    </row>
    <row r="1457" spans="1:33" ht="12.75" x14ac:dyDescent="0.2">
      <c r="A1457" s="37"/>
      <c r="B1457" s="37"/>
      <c r="C1457" s="37"/>
      <c r="D1457" s="37"/>
      <c r="E1457" s="37"/>
      <c r="F1457" s="37"/>
      <c r="G1457" s="37"/>
      <c r="H1457" s="37"/>
      <c r="I1457" s="37"/>
      <c r="J1457" s="37"/>
      <c r="K1457" s="37"/>
      <c r="L1457" s="37"/>
      <c r="M1457" s="37"/>
      <c r="N1457" s="37"/>
      <c r="O1457" s="37"/>
      <c r="P1457" s="37"/>
      <c r="Q1457" s="37"/>
      <c r="R1457" s="37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37"/>
      <c r="AE1457" s="37"/>
      <c r="AF1457" s="37"/>
      <c r="AG1457" s="37"/>
    </row>
    <row r="1458" spans="1:33" ht="12.75" x14ac:dyDescent="0.2">
      <c r="A1458" s="37"/>
      <c r="B1458" s="37"/>
      <c r="C1458" s="37"/>
      <c r="D1458" s="37"/>
      <c r="E1458" s="37"/>
      <c r="F1458" s="37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7"/>
      <c r="V1458" s="37"/>
      <c r="W1458" s="37"/>
      <c r="X1458" s="37"/>
      <c r="Y1458" s="37"/>
      <c r="Z1458" s="37"/>
      <c r="AA1458" s="37"/>
      <c r="AB1458" s="37"/>
      <c r="AC1458" s="37"/>
      <c r="AD1458" s="37"/>
      <c r="AE1458" s="37"/>
      <c r="AF1458" s="37"/>
      <c r="AG1458" s="37"/>
    </row>
    <row r="1459" spans="1:33" ht="12.75" x14ac:dyDescent="0.2">
      <c r="A1459" s="37"/>
      <c r="B1459" s="37"/>
      <c r="C1459" s="37"/>
      <c r="D1459" s="37"/>
      <c r="E1459" s="37"/>
      <c r="F1459" s="37"/>
      <c r="G1459" s="37"/>
      <c r="H1459" s="37"/>
      <c r="I1459" s="37"/>
      <c r="J1459" s="37"/>
      <c r="K1459" s="37"/>
      <c r="L1459" s="37"/>
      <c r="M1459" s="37"/>
      <c r="N1459" s="37"/>
      <c r="O1459" s="37"/>
      <c r="P1459" s="37"/>
      <c r="Q1459" s="37"/>
      <c r="R1459" s="37"/>
      <c r="S1459" s="37"/>
      <c r="T1459" s="37"/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F1459" s="37"/>
      <c r="AG1459" s="37"/>
    </row>
    <row r="1460" spans="1:33" ht="12.75" x14ac:dyDescent="0.2">
      <c r="A1460" s="37"/>
      <c r="B1460" s="37"/>
      <c r="C1460" s="37"/>
      <c r="D1460" s="37"/>
      <c r="E1460" s="37"/>
      <c r="F1460" s="37"/>
      <c r="G1460" s="37"/>
      <c r="H1460" s="37"/>
      <c r="I1460" s="37"/>
      <c r="J1460" s="37"/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</row>
    <row r="1461" spans="1:33" ht="12.75" x14ac:dyDescent="0.2">
      <c r="A1461" s="37"/>
      <c r="B1461" s="37"/>
      <c r="C1461" s="37"/>
      <c r="D1461" s="37"/>
      <c r="E1461" s="37"/>
      <c r="F1461" s="37"/>
      <c r="G1461" s="37"/>
      <c r="H1461" s="37"/>
      <c r="I1461" s="37"/>
      <c r="J1461" s="37"/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7"/>
      <c r="V1461" s="37"/>
      <c r="W1461" s="37"/>
      <c r="X1461" s="37"/>
      <c r="Y1461" s="37"/>
      <c r="Z1461" s="37"/>
      <c r="AA1461" s="37"/>
      <c r="AB1461" s="37"/>
      <c r="AC1461" s="37"/>
      <c r="AD1461" s="37"/>
      <c r="AE1461" s="37"/>
      <c r="AF1461" s="37"/>
      <c r="AG1461" s="37"/>
    </row>
    <row r="1462" spans="1:33" ht="12.75" x14ac:dyDescent="0.2">
      <c r="A1462" s="37"/>
      <c r="B1462" s="37"/>
      <c r="C1462" s="37"/>
      <c r="D1462" s="37"/>
      <c r="E1462" s="37"/>
      <c r="F1462" s="37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7"/>
      <c r="AD1462" s="37"/>
      <c r="AE1462" s="37"/>
      <c r="AF1462" s="37"/>
      <c r="AG1462" s="37"/>
    </row>
    <row r="1463" spans="1:33" ht="12.75" x14ac:dyDescent="0.2">
      <c r="A1463" s="37"/>
      <c r="B1463" s="37"/>
      <c r="C1463" s="37"/>
      <c r="D1463" s="37"/>
      <c r="E1463" s="37"/>
      <c r="F1463" s="37"/>
      <c r="G1463" s="37"/>
      <c r="H1463" s="37"/>
      <c r="I1463" s="37"/>
      <c r="J1463" s="37"/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7"/>
      <c r="V1463" s="37"/>
      <c r="W1463" s="37"/>
      <c r="X1463" s="37"/>
      <c r="Y1463" s="37"/>
      <c r="Z1463" s="37"/>
      <c r="AA1463" s="37"/>
      <c r="AB1463" s="37"/>
      <c r="AC1463" s="37"/>
      <c r="AD1463" s="37"/>
      <c r="AE1463" s="37"/>
      <c r="AF1463" s="37"/>
      <c r="AG1463" s="37"/>
    </row>
    <row r="1464" spans="1:33" ht="12.75" x14ac:dyDescent="0.2">
      <c r="A1464" s="37"/>
      <c r="B1464" s="37"/>
      <c r="C1464" s="37"/>
      <c r="D1464" s="37"/>
      <c r="E1464" s="37"/>
      <c r="F1464" s="37"/>
      <c r="G1464" s="37"/>
      <c r="H1464" s="37"/>
      <c r="I1464" s="37"/>
      <c r="J1464" s="37"/>
      <c r="K1464" s="37"/>
      <c r="L1464" s="37"/>
      <c r="M1464" s="37"/>
      <c r="N1464" s="37"/>
      <c r="O1464" s="37"/>
      <c r="P1464" s="37"/>
      <c r="Q1464" s="37"/>
      <c r="R1464" s="37"/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37"/>
      <c r="AE1464" s="37"/>
      <c r="AF1464" s="37"/>
      <c r="AG1464" s="37"/>
    </row>
    <row r="1465" spans="1:33" ht="12.75" x14ac:dyDescent="0.2">
      <c r="A1465" s="37"/>
      <c r="B1465" s="37"/>
      <c r="C1465" s="37"/>
      <c r="D1465" s="37"/>
      <c r="E1465" s="37"/>
      <c r="F1465" s="37"/>
      <c r="G1465" s="37"/>
      <c r="H1465" s="37"/>
      <c r="I1465" s="37"/>
      <c r="J1465" s="37"/>
      <c r="K1465" s="37"/>
      <c r="L1465" s="37"/>
      <c r="M1465" s="37"/>
      <c r="N1465" s="37"/>
      <c r="O1465" s="37"/>
      <c r="P1465" s="37"/>
      <c r="Q1465" s="37"/>
      <c r="R1465" s="37"/>
      <c r="S1465" s="37"/>
      <c r="T1465" s="37"/>
      <c r="U1465" s="37"/>
      <c r="V1465" s="37"/>
      <c r="W1465" s="37"/>
      <c r="X1465" s="37"/>
      <c r="Y1465" s="37"/>
      <c r="Z1465" s="37"/>
      <c r="AA1465" s="37"/>
      <c r="AB1465" s="37"/>
      <c r="AC1465" s="37"/>
      <c r="AD1465" s="37"/>
      <c r="AE1465" s="37"/>
      <c r="AF1465" s="37"/>
      <c r="AG1465" s="37"/>
    </row>
    <row r="1466" spans="1:33" ht="12.75" x14ac:dyDescent="0.2">
      <c r="A1466" s="37"/>
      <c r="B1466" s="37"/>
      <c r="C1466" s="37"/>
      <c r="D1466" s="37"/>
      <c r="E1466" s="37"/>
      <c r="F1466" s="37"/>
      <c r="G1466" s="37"/>
      <c r="H1466" s="37"/>
      <c r="I1466" s="37"/>
      <c r="J1466" s="37"/>
      <c r="K1466" s="37"/>
      <c r="L1466" s="37"/>
      <c r="M1466" s="37"/>
      <c r="N1466" s="37"/>
      <c r="O1466" s="37"/>
      <c r="P1466" s="37"/>
      <c r="Q1466" s="37"/>
      <c r="R1466" s="37"/>
      <c r="S1466" s="37"/>
      <c r="T1466" s="37"/>
      <c r="U1466" s="37"/>
      <c r="V1466" s="37"/>
      <c r="W1466" s="37"/>
      <c r="X1466" s="37"/>
      <c r="Y1466" s="37"/>
      <c r="Z1466" s="37"/>
      <c r="AA1466" s="37"/>
      <c r="AB1466" s="37"/>
      <c r="AC1466" s="37"/>
      <c r="AD1466" s="37"/>
      <c r="AE1466" s="37"/>
      <c r="AF1466" s="37"/>
      <c r="AG1466" s="37"/>
    </row>
    <row r="1467" spans="1:33" ht="12.75" x14ac:dyDescent="0.2">
      <c r="A1467" s="37"/>
      <c r="B1467" s="37"/>
      <c r="C1467" s="37"/>
      <c r="D1467" s="37"/>
      <c r="E1467" s="37"/>
      <c r="F1467" s="37"/>
      <c r="G1467" s="37"/>
      <c r="H1467" s="37"/>
      <c r="I1467" s="37"/>
      <c r="J1467" s="37"/>
      <c r="K1467" s="37"/>
      <c r="L1467" s="37"/>
      <c r="M1467" s="37"/>
      <c r="N1467" s="37"/>
      <c r="O1467" s="37"/>
      <c r="P1467" s="37"/>
      <c r="Q1467" s="37"/>
      <c r="R1467" s="37"/>
      <c r="S1467" s="37"/>
      <c r="T1467" s="37"/>
      <c r="U1467" s="37"/>
      <c r="V1467" s="37"/>
      <c r="W1467" s="37"/>
      <c r="X1467" s="37"/>
      <c r="Y1467" s="37"/>
      <c r="Z1467" s="37"/>
      <c r="AA1467" s="37"/>
      <c r="AB1467" s="37"/>
      <c r="AC1467" s="37"/>
      <c r="AD1467" s="37"/>
      <c r="AE1467" s="37"/>
      <c r="AF1467" s="37"/>
      <c r="AG1467" s="37"/>
    </row>
    <row r="1468" spans="1:33" ht="12.75" x14ac:dyDescent="0.2">
      <c r="A1468" s="37"/>
      <c r="B1468" s="37"/>
      <c r="C1468" s="37"/>
      <c r="D1468" s="37"/>
      <c r="E1468" s="37"/>
      <c r="F1468" s="37"/>
      <c r="G1468" s="37"/>
      <c r="H1468" s="37"/>
      <c r="I1468" s="37"/>
      <c r="J1468" s="37"/>
      <c r="K1468" s="37"/>
      <c r="L1468" s="37"/>
      <c r="M1468" s="37"/>
      <c r="N1468" s="37"/>
      <c r="O1468" s="37"/>
      <c r="P1468" s="37"/>
      <c r="Q1468" s="37"/>
      <c r="R1468" s="37"/>
      <c r="S1468" s="37"/>
      <c r="T1468" s="37"/>
      <c r="U1468" s="37"/>
      <c r="V1468" s="37"/>
      <c r="W1468" s="37"/>
      <c r="X1468" s="37"/>
      <c r="Y1468" s="37"/>
      <c r="Z1468" s="37"/>
      <c r="AA1468" s="37"/>
      <c r="AB1468" s="37"/>
      <c r="AC1468" s="37"/>
      <c r="AD1468" s="37"/>
      <c r="AE1468" s="37"/>
      <c r="AF1468" s="37"/>
      <c r="AG1468" s="37"/>
    </row>
    <row r="1469" spans="1:33" ht="12.75" x14ac:dyDescent="0.2">
      <c r="A1469" s="37"/>
      <c r="B1469" s="37"/>
      <c r="C1469" s="37"/>
      <c r="D1469" s="37"/>
      <c r="E1469" s="37"/>
      <c r="F1469" s="37"/>
      <c r="G1469" s="37"/>
      <c r="H1469" s="37"/>
      <c r="I1469" s="37"/>
      <c r="J1469" s="37"/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7"/>
      <c r="V1469" s="37"/>
      <c r="W1469" s="37"/>
      <c r="X1469" s="37"/>
      <c r="Y1469" s="37"/>
      <c r="Z1469" s="37"/>
      <c r="AA1469" s="37"/>
      <c r="AB1469" s="37"/>
      <c r="AC1469" s="37"/>
      <c r="AD1469" s="37"/>
      <c r="AE1469" s="37"/>
      <c r="AF1469" s="37"/>
      <c r="AG1469" s="37"/>
    </row>
    <row r="1470" spans="1:33" ht="12.75" x14ac:dyDescent="0.2">
      <c r="A1470" s="37"/>
      <c r="B1470" s="37"/>
      <c r="C1470" s="37"/>
      <c r="D1470" s="37"/>
      <c r="E1470" s="37"/>
      <c r="F1470" s="37"/>
      <c r="G1470" s="37"/>
      <c r="H1470" s="37"/>
      <c r="I1470" s="37"/>
      <c r="J1470" s="37"/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7"/>
      <c r="V1470" s="37"/>
      <c r="W1470" s="37"/>
      <c r="X1470" s="37"/>
      <c r="Y1470" s="37"/>
      <c r="Z1470" s="37"/>
      <c r="AA1470" s="37"/>
      <c r="AB1470" s="37"/>
      <c r="AC1470" s="37"/>
      <c r="AD1470" s="37"/>
      <c r="AE1470" s="37"/>
      <c r="AF1470" s="37"/>
      <c r="AG1470" s="37"/>
    </row>
    <row r="1471" spans="1:33" ht="12.75" x14ac:dyDescent="0.2">
      <c r="A1471" s="37"/>
      <c r="B1471" s="37"/>
      <c r="C1471" s="37"/>
      <c r="D1471" s="37"/>
      <c r="E1471" s="37"/>
      <c r="F1471" s="37"/>
      <c r="G1471" s="37"/>
      <c r="H1471" s="37"/>
      <c r="I1471" s="37"/>
      <c r="J1471" s="37"/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7"/>
      <c r="V1471" s="37"/>
      <c r="W1471" s="37"/>
      <c r="X1471" s="37"/>
      <c r="Y1471" s="37"/>
      <c r="Z1471" s="37"/>
      <c r="AA1471" s="37"/>
      <c r="AB1471" s="37"/>
      <c r="AC1471" s="37"/>
      <c r="AD1471" s="37"/>
      <c r="AE1471" s="37"/>
      <c r="AF1471" s="37"/>
      <c r="AG1471" s="37"/>
    </row>
    <row r="1472" spans="1:33" ht="12.75" x14ac:dyDescent="0.2">
      <c r="A1472" s="37"/>
      <c r="B1472" s="37"/>
      <c r="C1472" s="37"/>
      <c r="D1472" s="37"/>
      <c r="E1472" s="37"/>
      <c r="F1472" s="37"/>
      <c r="G1472" s="37"/>
      <c r="H1472" s="37"/>
      <c r="I1472" s="37"/>
      <c r="J1472" s="37"/>
      <c r="K1472" s="37"/>
      <c r="L1472" s="37"/>
      <c r="M1472" s="37"/>
      <c r="N1472" s="37"/>
      <c r="O1472" s="37"/>
      <c r="P1472" s="37"/>
      <c r="Q1472" s="37"/>
      <c r="R1472" s="37"/>
      <c r="S1472" s="37"/>
      <c r="T1472" s="37"/>
      <c r="U1472" s="37"/>
      <c r="V1472" s="37"/>
      <c r="W1472" s="37"/>
      <c r="X1472" s="37"/>
      <c r="Y1472" s="37"/>
      <c r="Z1472" s="37"/>
      <c r="AA1472" s="37"/>
      <c r="AB1472" s="37"/>
      <c r="AC1472" s="37"/>
      <c r="AD1472" s="37"/>
      <c r="AE1472" s="37"/>
      <c r="AF1472" s="37"/>
      <c r="AG1472" s="37"/>
    </row>
    <row r="1473" spans="1:33" ht="12.75" x14ac:dyDescent="0.2">
      <c r="A1473" s="37"/>
      <c r="B1473" s="37"/>
      <c r="C1473" s="37"/>
      <c r="D1473" s="37"/>
      <c r="E1473" s="37"/>
      <c r="F1473" s="37"/>
      <c r="G1473" s="37"/>
      <c r="H1473" s="37"/>
      <c r="I1473" s="37"/>
      <c r="J1473" s="37"/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7"/>
      <c r="AD1473" s="37"/>
      <c r="AE1473" s="37"/>
      <c r="AF1473" s="37"/>
      <c r="AG1473" s="37"/>
    </row>
    <row r="1474" spans="1:33" ht="12.75" x14ac:dyDescent="0.2">
      <c r="A1474" s="37"/>
      <c r="B1474" s="37"/>
      <c r="C1474" s="37"/>
      <c r="D1474" s="37"/>
      <c r="E1474" s="37"/>
      <c r="F1474" s="37"/>
      <c r="G1474" s="37"/>
      <c r="H1474" s="37"/>
      <c r="I1474" s="37"/>
      <c r="J1474" s="37"/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37"/>
      <c r="AE1474" s="37"/>
      <c r="AF1474" s="37"/>
      <c r="AG1474" s="37"/>
    </row>
    <row r="1475" spans="1:33" ht="12.75" x14ac:dyDescent="0.2">
      <c r="A1475" s="37"/>
      <c r="B1475" s="37"/>
      <c r="C1475" s="37"/>
      <c r="D1475" s="37"/>
      <c r="E1475" s="37"/>
      <c r="F1475" s="37"/>
      <c r="G1475" s="37"/>
      <c r="H1475" s="37"/>
      <c r="I1475" s="37"/>
      <c r="J1475" s="37"/>
      <c r="K1475" s="37"/>
      <c r="L1475" s="37"/>
      <c r="M1475" s="37"/>
      <c r="N1475" s="37"/>
      <c r="O1475" s="37"/>
      <c r="P1475" s="37"/>
      <c r="Q1475" s="37"/>
      <c r="R1475" s="37"/>
      <c r="S1475" s="37"/>
      <c r="T1475" s="37"/>
      <c r="U1475" s="37"/>
      <c r="V1475" s="37"/>
      <c r="W1475" s="37"/>
      <c r="X1475" s="37"/>
      <c r="Y1475" s="37"/>
      <c r="Z1475" s="37"/>
      <c r="AA1475" s="37"/>
      <c r="AB1475" s="37"/>
      <c r="AC1475" s="37"/>
      <c r="AD1475" s="37"/>
      <c r="AE1475" s="37"/>
      <c r="AF1475" s="37"/>
      <c r="AG1475" s="37"/>
    </row>
    <row r="1476" spans="1:33" ht="12.75" x14ac:dyDescent="0.2">
      <c r="A1476" s="37"/>
      <c r="B1476" s="37"/>
      <c r="C1476" s="37"/>
      <c r="D1476" s="37"/>
      <c r="E1476" s="37"/>
      <c r="F1476" s="37"/>
      <c r="G1476" s="37"/>
      <c r="H1476" s="37"/>
      <c r="I1476" s="37"/>
      <c r="J1476" s="37"/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7"/>
      <c r="V1476" s="37"/>
      <c r="W1476" s="37"/>
      <c r="X1476" s="37"/>
      <c r="Y1476" s="37"/>
      <c r="Z1476" s="37"/>
      <c r="AA1476" s="37"/>
      <c r="AB1476" s="37"/>
      <c r="AC1476" s="37"/>
      <c r="AD1476" s="37"/>
      <c r="AE1476" s="37"/>
      <c r="AF1476" s="37"/>
      <c r="AG1476" s="37"/>
    </row>
    <row r="1477" spans="1:33" ht="12.75" x14ac:dyDescent="0.2">
      <c r="A1477" s="37"/>
      <c r="B1477" s="37"/>
      <c r="C1477" s="37"/>
      <c r="D1477" s="37"/>
      <c r="E1477" s="37"/>
      <c r="F1477" s="37"/>
      <c r="G1477" s="37"/>
      <c r="H1477" s="37"/>
      <c r="I1477" s="37"/>
      <c r="J1477" s="37"/>
      <c r="K1477" s="37"/>
      <c r="L1477" s="37"/>
      <c r="M1477" s="37"/>
      <c r="N1477" s="37"/>
      <c r="O1477" s="37"/>
      <c r="P1477" s="37"/>
      <c r="Q1477" s="37"/>
      <c r="R1477" s="37"/>
      <c r="S1477" s="37"/>
      <c r="T1477" s="37"/>
      <c r="U1477" s="37"/>
      <c r="V1477" s="37"/>
      <c r="W1477" s="37"/>
      <c r="X1477" s="37"/>
      <c r="Y1477" s="37"/>
      <c r="Z1477" s="37"/>
      <c r="AA1477" s="37"/>
      <c r="AB1477" s="37"/>
      <c r="AC1477" s="37"/>
      <c r="AD1477" s="37"/>
      <c r="AE1477" s="37"/>
      <c r="AF1477" s="37"/>
      <c r="AG1477" s="37"/>
    </row>
    <row r="1478" spans="1:33" ht="12.75" x14ac:dyDescent="0.2">
      <c r="A1478" s="37"/>
      <c r="B1478" s="37"/>
      <c r="C1478" s="37"/>
      <c r="D1478" s="37"/>
      <c r="E1478" s="37"/>
      <c r="F1478" s="37"/>
      <c r="G1478" s="37"/>
      <c r="H1478" s="37"/>
      <c r="I1478" s="37"/>
      <c r="J1478" s="37"/>
      <c r="K1478" s="37"/>
      <c r="L1478" s="37"/>
      <c r="M1478" s="37"/>
      <c r="N1478" s="37"/>
      <c r="O1478" s="37"/>
      <c r="P1478" s="37"/>
      <c r="Q1478" s="37"/>
      <c r="R1478" s="37"/>
      <c r="S1478" s="37"/>
      <c r="T1478" s="37"/>
      <c r="U1478" s="37"/>
      <c r="V1478" s="37"/>
      <c r="W1478" s="37"/>
      <c r="X1478" s="37"/>
      <c r="Y1478" s="37"/>
      <c r="Z1478" s="37"/>
      <c r="AA1478" s="37"/>
      <c r="AB1478" s="37"/>
      <c r="AC1478" s="37"/>
      <c r="AD1478" s="37"/>
      <c r="AE1478" s="37"/>
      <c r="AF1478" s="37"/>
      <c r="AG1478" s="37"/>
    </row>
    <row r="1479" spans="1:33" ht="12.75" x14ac:dyDescent="0.2">
      <c r="A1479" s="37"/>
      <c r="B1479" s="37"/>
      <c r="C1479" s="37"/>
      <c r="D1479" s="37"/>
      <c r="E1479" s="37"/>
      <c r="F1479" s="37"/>
      <c r="G1479" s="37"/>
      <c r="H1479" s="37"/>
      <c r="I1479" s="37"/>
      <c r="J1479" s="37"/>
      <c r="K1479" s="37"/>
      <c r="L1479" s="37"/>
      <c r="M1479" s="37"/>
      <c r="N1479" s="37"/>
      <c r="O1479" s="37"/>
      <c r="P1479" s="37"/>
      <c r="Q1479" s="37"/>
      <c r="R1479" s="37"/>
      <c r="S1479" s="37"/>
      <c r="T1479" s="37"/>
      <c r="U1479" s="37"/>
      <c r="V1479" s="37"/>
      <c r="W1479" s="37"/>
      <c r="X1479" s="37"/>
      <c r="Y1479" s="37"/>
      <c r="Z1479" s="37"/>
      <c r="AA1479" s="37"/>
      <c r="AB1479" s="37"/>
      <c r="AC1479" s="37"/>
      <c r="AD1479" s="37"/>
      <c r="AE1479" s="37"/>
      <c r="AF1479" s="37"/>
      <c r="AG1479" s="37"/>
    </row>
    <row r="1480" spans="1:33" ht="12.75" x14ac:dyDescent="0.2">
      <c r="A1480" s="37"/>
      <c r="B1480" s="37"/>
      <c r="C1480" s="37"/>
      <c r="D1480" s="37"/>
      <c r="E1480" s="37"/>
      <c r="F1480" s="37"/>
      <c r="G1480" s="37"/>
      <c r="H1480" s="37"/>
      <c r="I1480" s="37"/>
      <c r="J1480" s="37"/>
      <c r="K1480" s="37"/>
      <c r="L1480" s="37"/>
      <c r="M1480" s="37"/>
      <c r="N1480" s="37"/>
      <c r="O1480" s="37"/>
      <c r="P1480" s="37"/>
      <c r="Q1480" s="37"/>
      <c r="R1480" s="37"/>
      <c r="S1480" s="37"/>
      <c r="T1480" s="37"/>
      <c r="U1480" s="37"/>
      <c r="V1480" s="37"/>
      <c r="W1480" s="37"/>
      <c r="X1480" s="37"/>
      <c r="Y1480" s="37"/>
      <c r="Z1480" s="37"/>
      <c r="AA1480" s="37"/>
      <c r="AB1480" s="37"/>
      <c r="AC1480" s="37"/>
      <c r="AD1480" s="37"/>
      <c r="AE1480" s="37"/>
      <c r="AF1480" s="37"/>
      <c r="AG1480" s="37"/>
    </row>
    <row r="1481" spans="1:33" ht="12.75" x14ac:dyDescent="0.2">
      <c r="A1481" s="37"/>
      <c r="B1481" s="37"/>
      <c r="C1481" s="37"/>
      <c r="D1481" s="37"/>
      <c r="E1481" s="37"/>
      <c r="F1481" s="37"/>
      <c r="G1481" s="37"/>
      <c r="H1481" s="37"/>
      <c r="I1481" s="37"/>
      <c r="J1481" s="37"/>
      <c r="K1481" s="37"/>
      <c r="L1481" s="37"/>
      <c r="M1481" s="37"/>
      <c r="N1481" s="37"/>
      <c r="O1481" s="37"/>
      <c r="P1481" s="37"/>
      <c r="Q1481" s="37"/>
      <c r="R1481" s="37"/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7"/>
      <c r="AD1481" s="37"/>
      <c r="AE1481" s="37"/>
      <c r="AF1481" s="37"/>
      <c r="AG1481" s="37"/>
    </row>
    <row r="1482" spans="1:33" ht="12.75" x14ac:dyDescent="0.2">
      <c r="A1482" s="37"/>
      <c r="B1482" s="37"/>
      <c r="C1482" s="37"/>
      <c r="D1482" s="37"/>
      <c r="E1482" s="37"/>
      <c r="F1482" s="37"/>
      <c r="G1482" s="37"/>
      <c r="H1482" s="37"/>
      <c r="I1482" s="37"/>
      <c r="J1482" s="37"/>
      <c r="K1482" s="37"/>
      <c r="L1482" s="37"/>
      <c r="M1482" s="37"/>
      <c r="N1482" s="37"/>
      <c r="O1482" s="37"/>
      <c r="P1482" s="37"/>
      <c r="Q1482" s="37"/>
      <c r="R1482" s="37"/>
      <c r="S1482" s="37"/>
      <c r="T1482" s="37"/>
      <c r="U1482" s="37"/>
      <c r="V1482" s="37"/>
      <c r="W1482" s="37"/>
      <c r="X1482" s="37"/>
      <c r="Y1482" s="37"/>
      <c r="Z1482" s="37"/>
      <c r="AA1482" s="37"/>
      <c r="AB1482" s="37"/>
      <c r="AC1482" s="37"/>
      <c r="AD1482" s="37"/>
      <c r="AE1482" s="37"/>
      <c r="AF1482" s="37"/>
      <c r="AG1482" s="37"/>
    </row>
    <row r="1483" spans="1:33" ht="12.75" x14ac:dyDescent="0.2">
      <c r="A1483" s="37"/>
      <c r="B1483" s="37"/>
      <c r="C1483" s="37"/>
      <c r="D1483" s="37"/>
      <c r="E1483" s="37"/>
      <c r="F1483" s="37"/>
      <c r="G1483" s="37"/>
      <c r="H1483" s="37"/>
      <c r="I1483" s="37"/>
      <c r="J1483" s="37"/>
      <c r="K1483" s="37"/>
      <c r="L1483" s="37"/>
      <c r="M1483" s="37"/>
      <c r="N1483" s="37"/>
      <c r="O1483" s="37"/>
      <c r="P1483" s="37"/>
      <c r="Q1483" s="37"/>
      <c r="R1483" s="37"/>
      <c r="S1483" s="37"/>
      <c r="T1483" s="37"/>
      <c r="U1483" s="37"/>
      <c r="V1483" s="37"/>
      <c r="W1483" s="37"/>
      <c r="X1483" s="37"/>
      <c r="Y1483" s="37"/>
      <c r="Z1483" s="37"/>
      <c r="AA1483" s="37"/>
      <c r="AB1483" s="37"/>
      <c r="AC1483" s="37"/>
      <c r="AD1483" s="37"/>
      <c r="AE1483" s="37"/>
      <c r="AF1483" s="37"/>
      <c r="AG1483" s="37"/>
    </row>
    <row r="1484" spans="1:33" ht="12.75" x14ac:dyDescent="0.2">
      <c r="A1484" s="37"/>
      <c r="B1484" s="37"/>
      <c r="C1484" s="37"/>
      <c r="D1484" s="37"/>
      <c r="E1484" s="37"/>
      <c r="F1484" s="37"/>
      <c r="G1484" s="37"/>
      <c r="H1484" s="37"/>
      <c r="I1484" s="37"/>
      <c r="J1484" s="37"/>
      <c r="K1484" s="37"/>
      <c r="L1484" s="37"/>
      <c r="M1484" s="37"/>
      <c r="N1484" s="37"/>
      <c r="O1484" s="37"/>
      <c r="P1484" s="37"/>
      <c r="Q1484" s="37"/>
      <c r="R1484" s="37"/>
      <c r="S1484" s="37"/>
      <c r="T1484" s="37"/>
      <c r="U1484" s="37"/>
      <c r="V1484" s="37"/>
      <c r="W1484" s="37"/>
      <c r="X1484" s="37"/>
      <c r="Y1484" s="37"/>
      <c r="Z1484" s="37"/>
      <c r="AA1484" s="37"/>
      <c r="AB1484" s="37"/>
      <c r="AC1484" s="37"/>
      <c r="AD1484" s="37"/>
      <c r="AE1484" s="37"/>
      <c r="AF1484" s="37"/>
      <c r="AG1484" s="37"/>
    </row>
    <row r="1485" spans="1:33" ht="12.75" x14ac:dyDescent="0.2">
      <c r="A1485" s="37"/>
      <c r="B1485" s="37"/>
      <c r="C1485" s="37"/>
      <c r="D1485" s="37"/>
      <c r="E1485" s="37"/>
      <c r="F1485" s="37"/>
      <c r="G1485" s="37"/>
      <c r="H1485" s="37"/>
      <c r="I1485" s="37"/>
      <c r="J1485" s="37"/>
      <c r="K1485" s="37"/>
      <c r="L1485" s="37"/>
      <c r="M1485" s="37"/>
      <c r="N1485" s="37"/>
      <c r="O1485" s="37"/>
      <c r="P1485" s="37"/>
      <c r="Q1485" s="37"/>
      <c r="R1485" s="37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7"/>
      <c r="AD1485" s="37"/>
      <c r="AE1485" s="37"/>
      <c r="AF1485" s="37"/>
      <c r="AG1485" s="37"/>
    </row>
    <row r="1486" spans="1:33" ht="12.75" x14ac:dyDescent="0.2">
      <c r="A1486" s="37"/>
      <c r="B1486" s="37"/>
      <c r="C1486" s="37"/>
      <c r="D1486" s="37"/>
      <c r="E1486" s="37"/>
      <c r="F1486" s="37"/>
      <c r="G1486" s="37"/>
      <c r="H1486" s="37"/>
      <c r="I1486" s="37"/>
      <c r="J1486" s="37"/>
      <c r="K1486" s="37"/>
      <c r="L1486" s="37"/>
      <c r="M1486" s="37"/>
      <c r="N1486" s="37"/>
      <c r="O1486" s="37"/>
      <c r="P1486" s="37"/>
      <c r="Q1486" s="37"/>
      <c r="R1486" s="37"/>
      <c r="S1486" s="37"/>
      <c r="T1486" s="37"/>
      <c r="U1486" s="37"/>
      <c r="V1486" s="37"/>
      <c r="W1486" s="37"/>
      <c r="X1486" s="37"/>
      <c r="Y1486" s="37"/>
      <c r="Z1486" s="37"/>
      <c r="AA1486" s="37"/>
      <c r="AB1486" s="37"/>
      <c r="AC1486" s="37"/>
      <c r="AD1486" s="37"/>
      <c r="AE1486" s="37"/>
      <c r="AF1486" s="37"/>
      <c r="AG1486" s="37"/>
    </row>
    <row r="1487" spans="1:33" ht="12.75" x14ac:dyDescent="0.2">
      <c r="A1487" s="37"/>
      <c r="B1487" s="37"/>
      <c r="C1487" s="37"/>
      <c r="D1487" s="37"/>
      <c r="E1487" s="37"/>
      <c r="F1487" s="37"/>
      <c r="G1487" s="37"/>
      <c r="H1487" s="37"/>
      <c r="I1487" s="37"/>
      <c r="J1487" s="37"/>
      <c r="K1487" s="37"/>
      <c r="L1487" s="37"/>
      <c r="M1487" s="37"/>
      <c r="N1487" s="37"/>
      <c r="O1487" s="37"/>
      <c r="P1487" s="37"/>
      <c r="Q1487" s="37"/>
      <c r="R1487" s="37"/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37"/>
      <c r="AE1487" s="37"/>
      <c r="AF1487" s="37"/>
      <c r="AG1487" s="37"/>
    </row>
    <row r="1488" spans="1:33" ht="12.75" x14ac:dyDescent="0.2">
      <c r="A1488" s="37"/>
      <c r="B1488" s="37"/>
      <c r="C1488" s="37"/>
      <c r="D1488" s="37"/>
      <c r="E1488" s="37"/>
      <c r="F1488" s="37"/>
      <c r="G1488" s="37"/>
      <c r="H1488" s="37"/>
      <c r="I1488" s="37"/>
      <c r="J1488" s="37"/>
      <c r="K1488" s="37"/>
      <c r="L1488" s="37"/>
      <c r="M1488" s="37"/>
      <c r="N1488" s="37"/>
      <c r="O1488" s="37"/>
      <c r="P1488" s="37"/>
      <c r="Q1488" s="37"/>
      <c r="R1488" s="37"/>
      <c r="S1488" s="37"/>
      <c r="T1488" s="37"/>
      <c r="U1488" s="37"/>
      <c r="V1488" s="37"/>
      <c r="W1488" s="37"/>
      <c r="X1488" s="37"/>
      <c r="Y1488" s="37"/>
      <c r="Z1488" s="37"/>
      <c r="AA1488" s="37"/>
      <c r="AB1488" s="37"/>
      <c r="AC1488" s="37"/>
      <c r="AD1488" s="37"/>
      <c r="AE1488" s="37"/>
      <c r="AF1488" s="37"/>
      <c r="AG1488" s="37"/>
    </row>
    <row r="1489" spans="1:33" ht="12.75" x14ac:dyDescent="0.2">
      <c r="A1489" s="37"/>
      <c r="B1489" s="37"/>
      <c r="C1489" s="37"/>
      <c r="D1489" s="37"/>
      <c r="E1489" s="37"/>
      <c r="F1489" s="37"/>
      <c r="G1489" s="37"/>
      <c r="H1489" s="37"/>
      <c r="I1489" s="37"/>
      <c r="J1489" s="37"/>
      <c r="K1489" s="37"/>
      <c r="L1489" s="37"/>
      <c r="M1489" s="37"/>
      <c r="N1489" s="37"/>
      <c r="O1489" s="37"/>
      <c r="P1489" s="37"/>
      <c r="Q1489" s="37"/>
      <c r="R1489" s="37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37"/>
      <c r="AE1489" s="37"/>
      <c r="AF1489" s="37"/>
      <c r="AG1489" s="37"/>
    </row>
    <row r="1490" spans="1:33" ht="12.75" x14ac:dyDescent="0.2">
      <c r="A1490" s="37"/>
      <c r="B1490" s="37"/>
      <c r="C1490" s="37"/>
      <c r="D1490" s="37"/>
      <c r="E1490" s="37"/>
      <c r="F1490" s="37"/>
      <c r="G1490" s="37"/>
      <c r="H1490" s="37"/>
      <c r="I1490" s="37"/>
      <c r="J1490" s="37"/>
      <c r="K1490" s="37"/>
      <c r="L1490" s="37"/>
      <c r="M1490" s="37"/>
      <c r="N1490" s="37"/>
      <c r="O1490" s="37"/>
      <c r="P1490" s="37"/>
      <c r="Q1490" s="37"/>
      <c r="R1490" s="37"/>
      <c r="S1490" s="37"/>
      <c r="T1490" s="37"/>
      <c r="U1490" s="37"/>
      <c r="V1490" s="37"/>
      <c r="W1490" s="37"/>
      <c r="X1490" s="37"/>
      <c r="Y1490" s="37"/>
      <c r="Z1490" s="37"/>
      <c r="AA1490" s="37"/>
      <c r="AB1490" s="37"/>
      <c r="AC1490" s="37"/>
      <c r="AD1490" s="37"/>
      <c r="AE1490" s="37"/>
      <c r="AF1490" s="37"/>
      <c r="AG1490" s="37"/>
    </row>
    <row r="1491" spans="1:33" ht="12.75" x14ac:dyDescent="0.2">
      <c r="A1491" s="37"/>
      <c r="B1491" s="37"/>
      <c r="C1491" s="37"/>
      <c r="D1491" s="37"/>
      <c r="E1491" s="37"/>
      <c r="F1491" s="37"/>
      <c r="G1491" s="37"/>
      <c r="H1491" s="37"/>
      <c r="I1491" s="37"/>
      <c r="J1491" s="37"/>
      <c r="K1491" s="37"/>
      <c r="L1491" s="37"/>
      <c r="M1491" s="37"/>
      <c r="N1491" s="37"/>
      <c r="O1491" s="37"/>
      <c r="P1491" s="37"/>
      <c r="Q1491" s="37"/>
      <c r="R1491" s="37"/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7"/>
      <c r="AD1491" s="37"/>
      <c r="AE1491" s="37"/>
      <c r="AF1491" s="37"/>
      <c r="AG1491" s="37"/>
    </row>
    <row r="1492" spans="1:33" ht="12.75" x14ac:dyDescent="0.2">
      <c r="A1492" s="37"/>
      <c r="B1492" s="37"/>
      <c r="C1492" s="37"/>
      <c r="D1492" s="37"/>
      <c r="E1492" s="37"/>
      <c r="F1492" s="37"/>
      <c r="G1492" s="37"/>
      <c r="H1492" s="37"/>
      <c r="I1492" s="37"/>
      <c r="J1492" s="37"/>
      <c r="K1492" s="37"/>
      <c r="L1492" s="37"/>
      <c r="M1492" s="37"/>
      <c r="N1492" s="37"/>
      <c r="O1492" s="37"/>
      <c r="P1492" s="37"/>
      <c r="Q1492" s="37"/>
      <c r="R1492" s="37"/>
      <c r="S1492" s="37"/>
      <c r="T1492" s="37"/>
      <c r="U1492" s="37"/>
      <c r="V1492" s="37"/>
      <c r="W1492" s="37"/>
      <c r="X1492" s="37"/>
      <c r="Y1492" s="37"/>
      <c r="Z1492" s="37"/>
      <c r="AA1492" s="37"/>
      <c r="AB1492" s="37"/>
      <c r="AC1492" s="37"/>
      <c r="AD1492" s="37"/>
      <c r="AE1492" s="37"/>
      <c r="AF1492" s="37"/>
      <c r="AG1492" s="37"/>
    </row>
    <row r="1493" spans="1:33" ht="12.75" x14ac:dyDescent="0.2">
      <c r="A1493" s="37"/>
      <c r="B1493" s="37"/>
      <c r="C1493" s="37"/>
      <c r="D1493" s="37"/>
      <c r="E1493" s="37"/>
      <c r="F1493" s="37"/>
      <c r="G1493" s="37"/>
      <c r="H1493" s="37"/>
      <c r="I1493" s="37"/>
      <c r="J1493" s="37"/>
      <c r="K1493" s="37"/>
      <c r="L1493" s="37"/>
      <c r="M1493" s="37"/>
      <c r="N1493" s="37"/>
      <c r="O1493" s="37"/>
      <c r="P1493" s="37"/>
      <c r="Q1493" s="37"/>
      <c r="R1493" s="37"/>
      <c r="S1493" s="37"/>
      <c r="T1493" s="37"/>
      <c r="U1493" s="37"/>
      <c r="V1493" s="37"/>
      <c r="W1493" s="37"/>
      <c r="X1493" s="37"/>
      <c r="Y1493" s="37"/>
      <c r="Z1493" s="37"/>
      <c r="AA1493" s="37"/>
      <c r="AB1493" s="37"/>
      <c r="AC1493" s="37"/>
      <c r="AD1493" s="37"/>
      <c r="AE1493" s="37"/>
      <c r="AF1493" s="37"/>
      <c r="AG1493" s="37"/>
    </row>
    <row r="1494" spans="1:33" ht="12.75" x14ac:dyDescent="0.2">
      <c r="A1494" s="37"/>
      <c r="B1494" s="37"/>
      <c r="C1494" s="37"/>
      <c r="D1494" s="37"/>
      <c r="E1494" s="37"/>
      <c r="F1494" s="37"/>
      <c r="G1494" s="37"/>
      <c r="H1494" s="37"/>
      <c r="I1494" s="37"/>
      <c r="J1494" s="37"/>
      <c r="K1494" s="37"/>
      <c r="L1494" s="37"/>
      <c r="M1494" s="37"/>
      <c r="N1494" s="37"/>
      <c r="O1494" s="37"/>
      <c r="P1494" s="37"/>
      <c r="Q1494" s="37"/>
      <c r="R1494" s="37"/>
      <c r="S1494" s="37"/>
      <c r="T1494" s="37"/>
      <c r="U1494" s="37"/>
      <c r="V1494" s="37"/>
      <c r="W1494" s="37"/>
      <c r="X1494" s="37"/>
      <c r="Y1494" s="37"/>
      <c r="Z1494" s="37"/>
      <c r="AA1494" s="37"/>
      <c r="AB1494" s="37"/>
      <c r="AC1494" s="37"/>
      <c r="AD1494" s="37"/>
      <c r="AE1494" s="37"/>
      <c r="AF1494" s="37"/>
      <c r="AG1494" s="37"/>
    </row>
    <row r="1495" spans="1:33" ht="12.75" x14ac:dyDescent="0.2">
      <c r="A1495" s="37"/>
      <c r="B1495" s="37"/>
      <c r="C1495" s="37"/>
      <c r="D1495" s="37"/>
      <c r="E1495" s="37"/>
      <c r="F1495" s="37"/>
      <c r="G1495" s="37"/>
      <c r="H1495" s="37"/>
      <c r="I1495" s="37"/>
      <c r="J1495" s="37"/>
      <c r="K1495" s="37"/>
      <c r="L1495" s="37"/>
      <c r="M1495" s="37"/>
      <c r="N1495" s="37"/>
      <c r="O1495" s="37"/>
      <c r="P1495" s="37"/>
      <c r="Q1495" s="37"/>
      <c r="R1495" s="37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7"/>
      <c r="AD1495" s="37"/>
      <c r="AE1495" s="37"/>
      <c r="AF1495" s="37"/>
      <c r="AG1495" s="37"/>
    </row>
    <row r="1496" spans="1:33" ht="12.75" x14ac:dyDescent="0.2">
      <c r="A1496" s="37"/>
      <c r="B1496" s="37"/>
      <c r="C1496" s="37"/>
      <c r="D1496" s="37"/>
      <c r="E1496" s="37"/>
      <c r="F1496" s="37"/>
      <c r="G1496" s="37"/>
      <c r="H1496" s="37"/>
      <c r="I1496" s="37"/>
      <c r="J1496" s="37"/>
      <c r="K1496" s="37"/>
      <c r="L1496" s="37"/>
      <c r="M1496" s="37"/>
      <c r="N1496" s="37"/>
      <c r="O1496" s="37"/>
      <c r="P1496" s="37"/>
      <c r="Q1496" s="37"/>
      <c r="R1496" s="37"/>
      <c r="S1496" s="37"/>
      <c r="T1496" s="37"/>
      <c r="U1496" s="37"/>
      <c r="V1496" s="37"/>
      <c r="W1496" s="37"/>
      <c r="X1496" s="37"/>
      <c r="Y1496" s="37"/>
      <c r="Z1496" s="37"/>
      <c r="AA1496" s="37"/>
      <c r="AB1496" s="37"/>
      <c r="AC1496" s="37"/>
      <c r="AD1496" s="37"/>
      <c r="AE1496" s="37"/>
      <c r="AF1496" s="37"/>
      <c r="AG1496" s="37"/>
    </row>
    <row r="1497" spans="1:33" ht="12.75" x14ac:dyDescent="0.2">
      <c r="A1497" s="37"/>
      <c r="B1497" s="37"/>
      <c r="C1497" s="37"/>
      <c r="D1497" s="37"/>
      <c r="E1497" s="37"/>
      <c r="F1497" s="37"/>
      <c r="G1497" s="37"/>
      <c r="H1497" s="37"/>
      <c r="I1497" s="37"/>
      <c r="J1497" s="37"/>
      <c r="K1497" s="37"/>
      <c r="L1497" s="37"/>
      <c r="M1497" s="37"/>
      <c r="N1497" s="37"/>
      <c r="O1497" s="37"/>
      <c r="P1497" s="37"/>
      <c r="Q1497" s="37"/>
      <c r="R1497" s="37"/>
      <c r="S1497" s="37"/>
      <c r="T1497" s="37"/>
      <c r="U1497" s="37"/>
      <c r="V1497" s="37"/>
      <c r="W1497" s="37"/>
      <c r="X1497" s="37"/>
      <c r="Y1497" s="37"/>
      <c r="Z1497" s="37"/>
      <c r="AA1497" s="37"/>
      <c r="AB1497" s="37"/>
      <c r="AC1497" s="37"/>
      <c r="AD1497" s="37"/>
      <c r="AE1497" s="37"/>
      <c r="AF1497" s="37"/>
      <c r="AG1497" s="37"/>
    </row>
    <row r="1498" spans="1:33" ht="12.75" x14ac:dyDescent="0.2">
      <c r="A1498" s="37"/>
      <c r="B1498" s="37"/>
      <c r="C1498" s="37"/>
      <c r="D1498" s="37"/>
      <c r="E1498" s="37"/>
      <c r="F1498" s="37"/>
      <c r="G1498" s="37"/>
      <c r="H1498" s="37"/>
      <c r="I1498" s="37"/>
      <c r="J1498" s="37"/>
      <c r="K1498" s="37"/>
      <c r="L1498" s="37"/>
      <c r="M1498" s="37"/>
      <c r="N1498" s="37"/>
      <c r="O1498" s="37"/>
      <c r="P1498" s="37"/>
      <c r="Q1498" s="37"/>
      <c r="R1498" s="37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37"/>
      <c r="AE1498" s="37"/>
      <c r="AF1498" s="37"/>
      <c r="AG1498" s="37"/>
    </row>
    <row r="1499" spans="1:33" ht="12.75" x14ac:dyDescent="0.2">
      <c r="A1499" s="37"/>
      <c r="B1499" s="37"/>
      <c r="C1499" s="37"/>
      <c r="D1499" s="37"/>
      <c r="E1499" s="37"/>
      <c r="F1499" s="37"/>
      <c r="G1499" s="37"/>
      <c r="H1499" s="37"/>
      <c r="I1499" s="37"/>
      <c r="J1499" s="37"/>
      <c r="K1499" s="37"/>
      <c r="L1499" s="37"/>
      <c r="M1499" s="37"/>
      <c r="N1499" s="37"/>
      <c r="O1499" s="37"/>
      <c r="P1499" s="37"/>
      <c r="Q1499" s="37"/>
      <c r="R1499" s="37"/>
      <c r="S1499" s="37"/>
      <c r="T1499" s="37"/>
      <c r="U1499" s="37"/>
      <c r="V1499" s="37"/>
      <c r="W1499" s="37"/>
      <c r="X1499" s="37"/>
      <c r="Y1499" s="37"/>
      <c r="Z1499" s="37"/>
      <c r="AA1499" s="37"/>
      <c r="AB1499" s="37"/>
      <c r="AC1499" s="37"/>
      <c r="AD1499" s="37"/>
      <c r="AE1499" s="37"/>
      <c r="AF1499" s="37"/>
      <c r="AG1499" s="37"/>
    </row>
    <row r="1500" spans="1:33" ht="12.75" x14ac:dyDescent="0.2">
      <c r="A1500" s="37"/>
      <c r="B1500" s="37"/>
      <c r="C1500" s="37"/>
      <c r="D1500" s="37"/>
      <c r="E1500" s="37"/>
      <c r="F1500" s="37"/>
      <c r="G1500" s="37"/>
      <c r="H1500" s="37"/>
      <c r="I1500" s="37"/>
      <c r="J1500" s="37"/>
      <c r="K1500" s="37"/>
      <c r="L1500" s="37"/>
      <c r="M1500" s="37"/>
      <c r="N1500" s="37"/>
      <c r="O1500" s="37"/>
      <c r="P1500" s="37"/>
      <c r="Q1500" s="37"/>
      <c r="R1500" s="37"/>
      <c r="S1500" s="37"/>
      <c r="T1500" s="37"/>
      <c r="U1500" s="37"/>
      <c r="V1500" s="37"/>
      <c r="W1500" s="37"/>
      <c r="X1500" s="37"/>
      <c r="Y1500" s="37"/>
      <c r="Z1500" s="37"/>
      <c r="AA1500" s="37"/>
      <c r="AB1500" s="37"/>
      <c r="AC1500" s="37"/>
      <c r="AD1500" s="37"/>
      <c r="AE1500" s="37"/>
      <c r="AF1500" s="37"/>
      <c r="AG1500" s="37"/>
    </row>
    <row r="1501" spans="1:33" ht="12.75" x14ac:dyDescent="0.2">
      <c r="A1501" s="37"/>
      <c r="B1501" s="37"/>
      <c r="C1501" s="37"/>
      <c r="D1501" s="37"/>
      <c r="E1501" s="37"/>
      <c r="F1501" s="37"/>
      <c r="G1501" s="37"/>
      <c r="H1501" s="37"/>
      <c r="I1501" s="37"/>
      <c r="J1501" s="37"/>
      <c r="K1501" s="37"/>
      <c r="L1501" s="37"/>
      <c r="M1501" s="37"/>
      <c r="N1501" s="37"/>
      <c r="O1501" s="37"/>
      <c r="P1501" s="37"/>
      <c r="Q1501" s="37"/>
      <c r="R1501" s="37"/>
      <c r="S1501" s="37"/>
      <c r="T1501" s="37"/>
      <c r="U1501" s="37"/>
      <c r="V1501" s="37"/>
      <c r="W1501" s="37"/>
      <c r="X1501" s="37"/>
      <c r="Y1501" s="37"/>
      <c r="Z1501" s="37"/>
      <c r="AA1501" s="37"/>
      <c r="AB1501" s="37"/>
      <c r="AC1501" s="37"/>
      <c r="AD1501" s="37"/>
      <c r="AE1501" s="37"/>
      <c r="AF1501" s="37"/>
      <c r="AG1501" s="37"/>
    </row>
    <row r="1502" spans="1:33" ht="12.75" x14ac:dyDescent="0.2">
      <c r="A1502" s="37"/>
      <c r="B1502" s="37"/>
      <c r="C1502" s="37"/>
      <c r="D1502" s="37"/>
      <c r="E1502" s="37"/>
      <c r="F1502" s="37"/>
      <c r="G1502" s="37"/>
      <c r="H1502" s="37"/>
      <c r="I1502" s="37"/>
      <c r="J1502" s="37"/>
      <c r="K1502" s="37"/>
      <c r="L1502" s="37"/>
      <c r="M1502" s="37"/>
      <c r="N1502" s="37"/>
      <c r="O1502" s="37"/>
      <c r="P1502" s="37"/>
      <c r="Q1502" s="37"/>
      <c r="R1502" s="37"/>
      <c r="S1502" s="37"/>
      <c r="T1502" s="37"/>
      <c r="U1502" s="37"/>
      <c r="V1502" s="37"/>
      <c r="W1502" s="37"/>
      <c r="X1502" s="37"/>
      <c r="Y1502" s="37"/>
      <c r="Z1502" s="37"/>
      <c r="AA1502" s="37"/>
      <c r="AB1502" s="37"/>
      <c r="AC1502" s="37"/>
      <c r="AD1502" s="37"/>
      <c r="AE1502" s="37"/>
      <c r="AF1502" s="37"/>
      <c r="AG1502" s="37"/>
    </row>
    <row r="1503" spans="1:33" ht="12.75" x14ac:dyDescent="0.2">
      <c r="A1503" s="37"/>
      <c r="B1503" s="37"/>
      <c r="C1503" s="37"/>
      <c r="D1503" s="37"/>
      <c r="E1503" s="37"/>
      <c r="F1503" s="37"/>
      <c r="G1503" s="37"/>
      <c r="H1503" s="37"/>
      <c r="I1503" s="37"/>
      <c r="J1503" s="37"/>
      <c r="K1503" s="37"/>
      <c r="L1503" s="37"/>
      <c r="M1503" s="37"/>
      <c r="N1503" s="37"/>
      <c r="O1503" s="37"/>
      <c r="P1503" s="37"/>
      <c r="Q1503" s="37"/>
      <c r="R1503" s="37"/>
      <c r="S1503" s="37"/>
      <c r="T1503" s="37"/>
      <c r="U1503" s="37"/>
      <c r="V1503" s="37"/>
      <c r="W1503" s="37"/>
      <c r="X1503" s="37"/>
      <c r="Y1503" s="37"/>
      <c r="Z1503" s="37"/>
      <c r="AA1503" s="37"/>
      <c r="AB1503" s="37"/>
      <c r="AC1503" s="37"/>
      <c r="AD1503" s="37"/>
      <c r="AE1503" s="37"/>
      <c r="AF1503" s="37"/>
      <c r="AG1503" s="37"/>
    </row>
    <row r="1504" spans="1:33" ht="12.75" x14ac:dyDescent="0.2">
      <c r="A1504" s="37"/>
      <c r="B1504" s="37"/>
      <c r="C1504" s="37"/>
      <c r="D1504" s="37"/>
      <c r="E1504" s="37"/>
      <c r="F1504" s="37"/>
      <c r="G1504" s="37"/>
      <c r="H1504" s="37"/>
      <c r="I1504" s="37"/>
      <c r="J1504" s="37"/>
      <c r="K1504" s="37"/>
      <c r="L1504" s="37"/>
      <c r="M1504" s="37"/>
      <c r="N1504" s="37"/>
      <c r="O1504" s="37"/>
      <c r="P1504" s="37"/>
      <c r="Q1504" s="37"/>
      <c r="R1504" s="37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37"/>
      <c r="AE1504" s="37"/>
      <c r="AF1504" s="37"/>
      <c r="AG1504" s="37"/>
    </row>
    <row r="1505" spans="1:33" ht="12.75" x14ac:dyDescent="0.2">
      <c r="A1505" s="37"/>
      <c r="B1505" s="37"/>
      <c r="C1505" s="37"/>
      <c r="D1505" s="37"/>
      <c r="E1505" s="37"/>
      <c r="F1505" s="37"/>
      <c r="G1505" s="37"/>
      <c r="H1505" s="37"/>
      <c r="I1505" s="37"/>
      <c r="J1505" s="37"/>
      <c r="K1505" s="37"/>
      <c r="L1505" s="37"/>
      <c r="M1505" s="37"/>
      <c r="N1505" s="37"/>
      <c r="O1505" s="37"/>
      <c r="P1505" s="37"/>
      <c r="Q1505" s="37"/>
      <c r="R1505" s="37"/>
      <c r="S1505" s="37"/>
      <c r="T1505" s="37"/>
      <c r="U1505" s="37"/>
      <c r="V1505" s="37"/>
      <c r="W1505" s="37"/>
      <c r="X1505" s="37"/>
      <c r="Y1505" s="37"/>
      <c r="Z1505" s="37"/>
      <c r="AA1505" s="37"/>
      <c r="AB1505" s="37"/>
      <c r="AC1505" s="37"/>
      <c r="AD1505" s="37"/>
      <c r="AE1505" s="37"/>
      <c r="AF1505" s="37"/>
      <c r="AG1505" s="37"/>
    </row>
    <row r="1506" spans="1:33" ht="12.75" x14ac:dyDescent="0.2">
      <c r="A1506" s="37"/>
      <c r="B1506" s="37"/>
      <c r="C1506" s="37"/>
      <c r="D1506" s="37"/>
      <c r="E1506" s="37"/>
      <c r="F1506" s="37"/>
      <c r="G1506" s="37"/>
      <c r="H1506" s="37"/>
      <c r="I1506" s="37"/>
      <c r="J1506" s="37"/>
      <c r="K1506" s="37"/>
      <c r="L1506" s="37"/>
      <c r="M1506" s="37"/>
      <c r="N1506" s="37"/>
      <c r="O1506" s="37"/>
      <c r="P1506" s="37"/>
      <c r="Q1506" s="37"/>
      <c r="R1506" s="37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7"/>
      <c r="AD1506" s="37"/>
      <c r="AE1506" s="37"/>
      <c r="AF1506" s="37"/>
      <c r="AG1506" s="37"/>
    </row>
    <row r="1507" spans="1:33" ht="12.75" x14ac:dyDescent="0.2">
      <c r="A1507" s="37"/>
      <c r="B1507" s="37"/>
      <c r="C1507" s="37"/>
      <c r="D1507" s="37"/>
      <c r="E1507" s="37"/>
      <c r="F1507" s="37"/>
      <c r="G1507" s="37"/>
      <c r="H1507" s="37"/>
      <c r="I1507" s="37"/>
      <c r="J1507" s="37"/>
      <c r="K1507" s="37"/>
      <c r="L1507" s="37"/>
      <c r="M1507" s="37"/>
      <c r="N1507" s="37"/>
      <c r="O1507" s="37"/>
      <c r="P1507" s="37"/>
      <c r="Q1507" s="37"/>
      <c r="R1507" s="37"/>
      <c r="S1507" s="37"/>
      <c r="T1507" s="37"/>
      <c r="U1507" s="37"/>
      <c r="V1507" s="37"/>
      <c r="W1507" s="37"/>
      <c r="X1507" s="37"/>
      <c r="Y1507" s="37"/>
      <c r="Z1507" s="37"/>
      <c r="AA1507" s="37"/>
      <c r="AB1507" s="37"/>
      <c r="AC1507" s="37"/>
      <c r="AD1507" s="37"/>
      <c r="AE1507" s="37"/>
      <c r="AF1507" s="37"/>
      <c r="AG1507" s="37"/>
    </row>
    <row r="1508" spans="1:33" ht="12.75" x14ac:dyDescent="0.2">
      <c r="A1508" s="37"/>
      <c r="B1508" s="37"/>
      <c r="C1508" s="37"/>
      <c r="D1508" s="37"/>
      <c r="E1508" s="37"/>
      <c r="F1508" s="37"/>
      <c r="G1508" s="37"/>
      <c r="H1508" s="37"/>
      <c r="I1508" s="37"/>
      <c r="J1508" s="37"/>
      <c r="K1508" s="37"/>
      <c r="L1508" s="37"/>
      <c r="M1508" s="37"/>
      <c r="N1508" s="37"/>
      <c r="O1508" s="37"/>
      <c r="P1508" s="37"/>
      <c r="Q1508" s="37"/>
      <c r="R1508" s="37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7"/>
      <c r="AD1508" s="37"/>
      <c r="AE1508" s="37"/>
      <c r="AF1508" s="37"/>
      <c r="AG1508" s="37"/>
    </row>
    <row r="1509" spans="1:33" ht="12.75" x14ac:dyDescent="0.2">
      <c r="A1509" s="37"/>
      <c r="B1509" s="37"/>
      <c r="C1509" s="37"/>
      <c r="D1509" s="37"/>
      <c r="E1509" s="37"/>
      <c r="F1509" s="37"/>
      <c r="G1509" s="37"/>
      <c r="H1509" s="37"/>
      <c r="I1509" s="37"/>
      <c r="J1509" s="37"/>
      <c r="K1509" s="37"/>
      <c r="L1509" s="37"/>
      <c r="M1509" s="37"/>
      <c r="N1509" s="37"/>
      <c r="O1509" s="37"/>
      <c r="P1509" s="37"/>
      <c r="Q1509" s="37"/>
      <c r="R1509" s="37"/>
      <c r="S1509" s="37"/>
      <c r="T1509" s="37"/>
      <c r="U1509" s="37"/>
      <c r="V1509" s="37"/>
      <c r="W1509" s="37"/>
      <c r="X1509" s="37"/>
      <c r="Y1509" s="37"/>
      <c r="Z1509" s="37"/>
      <c r="AA1509" s="37"/>
      <c r="AB1509" s="37"/>
      <c r="AC1509" s="37"/>
      <c r="AD1509" s="37"/>
      <c r="AE1509" s="37"/>
      <c r="AF1509" s="37"/>
      <c r="AG1509" s="37"/>
    </row>
    <row r="1510" spans="1:33" ht="12.75" x14ac:dyDescent="0.2">
      <c r="A1510" s="37"/>
      <c r="B1510" s="37"/>
      <c r="C1510" s="37"/>
      <c r="D1510" s="37"/>
      <c r="E1510" s="37"/>
      <c r="F1510" s="37"/>
      <c r="G1510" s="37"/>
      <c r="H1510" s="37"/>
      <c r="I1510" s="37"/>
      <c r="J1510" s="37"/>
      <c r="K1510" s="37"/>
      <c r="L1510" s="37"/>
      <c r="M1510" s="37"/>
      <c r="N1510" s="37"/>
      <c r="O1510" s="37"/>
      <c r="P1510" s="37"/>
      <c r="Q1510" s="37"/>
      <c r="R1510" s="37"/>
      <c r="S1510" s="37"/>
      <c r="T1510" s="37"/>
      <c r="U1510" s="37"/>
      <c r="V1510" s="37"/>
      <c r="W1510" s="37"/>
      <c r="X1510" s="37"/>
      <c r="Y1510" s="37"/>
      <c r="Z1510" s="37"/>
      <c r="AA1510" s="37"/>
      <c r="AB1510" s="37"/>
      <c r="AC1510" s="37"/>
      <c r="AD1510" s="37"/>
      <c r="AE1510" s="37"/>
      <c r="AF1510" s="37"/>
      <c r="AG1510" s="37"/>
    </row>
    <row r="1511" spans="1:33" ht="12.75" x14ac:dyDescent="0.2">
      <c r="A1511" s="37"/>
      <c r="B1511" s="37"/>
      <c r="C1511" s="37"/>
      <c r="D1511" s="37"/>
      <c r="E1511" s="37"/>
      <c r="F1511" s="37"/>
      <c r="G1511" s="37"/>
      <c r="H1511" s="37"/>
      <c r="I1511" s="37"/>
      <c r="J1511" s="37"/>
      <c r="K1511" s="37"/>
      <c r="L1511" s="37"/>
      <c r="M1511" s="37"/>
      <c r="N1511" s="37"/>
      <c r="O1511" s="37"/>
      <c r="P1511" s="37"/>
      <c r="Q1511" s="37"/>
      <c r="R1511" s="37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37"/>
      <c r="AE1511" s="37"/>
      <c r="AF1511" s="37"/>
      <c r="AG1511" s="37"/>
    </row>
    <row r="1512" spans="1:33" ht="12.75" x14ac:dyDescent="0.2">
      <c r="A1512" s="37"/>
      <c r="B1512" s="37"/>
      <c r="C1512" s="37"/>
      <c r="D1512" s="37"/>
      <c r="E1512" s="37"/>
      <c r="F1512" s="37"/>
      <c r="G1512" s="37"/>
      <c r="H1512" s="37"/>
      <c r="I1512" s="37"/>
      <c r="J1512" s="37"/>
      <c r="K1512" s="37"/>
      <c r="L1512" s="37"/>
      <c r="M1512" s="37"/>
      <c r="N1512" s="37"/>
      <c r="O1512" s="37"/>
      <c r="P1512" s="37"/>
      <c r="Q1512" s="37"/>
      <c r="R1512" s="37"/>
      <c r="S1512" s="37"/>
      <c r="T1512" s="37"/>
      <c r="U1512" s="37"/>
      <c r="V1512" s="37"/>
      <c r="W1512" s="37"/>
      <c r="X1512" s="37"/>
      <c r="Y1512" s="37"/>
      <c r="Z1512" s="37"/>
      <c r="AA1512" s="37"/>
      <c r="AB1512" s="37"/>
      <c r="AC1512" s="37"/>
      <c r="AD1512" s="37"/>
      <c r="AE1512" s="37"/>
      <c r="AF1512" s="37"/>
      <c r="AG1512" s="37"/>
    </row>
    <row r="1513" spans="1:33" ht="12.75" x14ac:dyDescent="0.2">
      <c r="A1513" s="37"/>
      <c r="B1513" s="37"/>
      <c r="C1513" s="37"/>
      <c r="D1513" s="37"/>
      <c r="E1513" s="37"/>
      <c r="F1513" s="37"/>
      <c r="G1513" s="37"/>
      <c r="H1513" s="37"/>
      <c r="I1513" s="37"/>
      <c r="J1513" s="37"/>
      <c r="K1513" s="37"/>
      <c r="L1513" s="37"/>
      <c r="M1513" s="37"/>
      <c r="N1513" s="37"/>
      <c r="O1513" s="37"/>
      <c r="P1513" s="37"/>
      <c r="Q1513" s="37"/>
      <c r="R1513" s="37"/>
      <c r="S1513" s="37"/>
      <c r="T1513" s="37"/>
      <c r="U1513" s="37"/>
      <c r="V1513" s="37"/>
      <c r="W1513" s="37"/>
      <c r="X1513" s="37"/>
      <c r="Y1513" s="37"/>
      <c r="Z1513" s="37"/>
      <c r="AA1513" s="37"/>
      <c r="AB1513" s="37"/>
      <c r="AC1513" s="37"/>
      <c r="AD1513" s="37"/>
      <c r="AE1513" s="37"/>
      <c r="AF1513" s="37"/>
      <c r="AG1513" s="37"/>
    </row>
    <row r="1514" spans="1:33" ht="12.75" x14ac:dyDescent="0.2">
      <c r="A1514" s="37"/>
      <c r="B1514" s="37"/>
      <c r="C1514" s="37"/>
      <c r="D1514" s="37"/>
      <c r="E1514" s="37"/>
      <c r="F1514" s="37"/>
      <c r="G1514" s="37"/>
      <c r="H1514" s="37"/>
      <c r="I1514" s="37"/>
      <c r="J1514" s="37"/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  <c r="X1514" s="37"/>
      <c r="Y1514" s="37"/>
      <c r="Z1514" s="37"/>
      <c r="AA1514" s="37"/>
      <c r="AB1514" s="37"/>
      <c r="AC1514" s="37"/>
      <c r="AD1514" s="37"/>
      <c r="AE1514" s="37"/>
      <c r="AF1514" s="37"/>
      <c r="AG1514" s="37"/>
    </row>
    <row r="1515" spans="1:33" ht="12.75" x14ac:dyDescent="0.2">
      <c r="A1515" s="37"/>
      <c r="B1515" s="37"/>
      <c r="C1515" s="37"/>
      <c r="D1515" s="37"/>
      <c r="E1515" s="37"/>
      <c r="F1515" s="37"/>
      <c r="G1515" s="37"/>
      <c r="H1515" s="37"/>
      <c r="I1515" s="37"/>
      <c r="J1515" s="37"/>
      <c r="K1515" s="37"/>
      <c r="L1515" s="37"/>
      <c r="M1515" s="37"/>
      <c r="N1515" s="37"/>
      <c r="O1515" s="37"/>
      <c r="P1515" s="37"/>
      <c r="Q1515" s="37"/>
      <c r="R1515" s="37"/>
      <c r="S1515" s="37"/>
      <c r="T1515" s="37"/>
      <c r="U1515" s="37"/>
      <c r="V1515" s="37"/>
      <c r="W1515" s="37"/>
      <c r="X1515" s="37"/>
      <c r="Y1515" s="37"/>
      <c r="Z1515" s="37"/>
      <c r="AA1515" s="37"/>
      <c r="AB1515" s="37"/>
      <c r="AC1515" s="37"/>
      <c r="AD1515" s="37"/>
      <c r="AE1515" s="37"/>
      <c r="AF1515" s="37"/>
      <c r="AG1515" s="37"/>
    </row>
    <row r="1516" spans="1:33" ht="12.75" x14ac:dyDescent="0.2">
      <c r="A1516" s="37"/>
      <c r="B1516" s="37"/>
      <c r="C1516" s="37"/>
      <c r="D1516" s="37"/>
      <c r="E1516" s="37"/>
      <c r="F1516" s="37"/>
      <c r="G1516" s="37"/>
      <c r="H1516" s="37"/>
      <c r="I1516" s="37"/>
      <c r="J1516" s="37"/>
      <c r="K1516" s="37"/>
      <c r="L1516" s="37"/>
      <c r="M1516" s="37"/>
      <c r="N1516" s="37"/>
      <c r="O1516" s="37"/>
      <c r="P1516" s="37"/>
      <c r="Q1516" s="37"/>
      <c r="R1516" s="37"/>
      <c r="S1516" s="37"/>
      <c r="T1516" s="37"/>
      <c r="U1516" s="37"/>
      <c r="V1516" s="37"/>
      <c r="W1516" s="37"/>
      <c r="X1516" s="37"/>
      <c r="Y1516" s="37"/>
      <c r="Z1516" s="37"/>
      <c r="AA1516" s="37"/>
      <c r="AB1516" s="37"/>
      <c r="AC1516" s="37"/>
      <c r="AD1516" s="37"/>
      <c r="AE1516" s="37"/>
      <c r="AF1516" s="37"/>
      <c r="AG1516" s="37"/>
    </row>
    <row r="1517" spans="1:33" ht="12.75" x14ac:dyDescent="0.2">
      <c r="A1517" s="37"/>
      <c r="B1517" s="37"/>
      <c r="C1517" s="37"/>
      <c r="D1517" s="37"/>
      <c r="E1517" s="37"/>
      <c r="F1517" s="37"/>
      <c r="G1517" s="37"/>
      <c r="H1517" s="37"/>
      <c r="I1517" s="37"/>
      <c r="J1517" s="37"/>
      <c r="K1517" s="37"/>
      <c r="L1517" s="37"/>
      <c r="M1517" s="37"/>
      <c r="N1517" s="37"/>
      <c r="O1517" s="37"/>
      <c r="P1517" s="37"/>
      <c r="Q1517" s="37"/>
      <c r="R1517" s="37"/>
      <c r="S1517" s="37"/>
      <c r="T1517" s="37"/>
      <c r="U1517" s="37"/>
      <c r="V1517" s="37"/>
      <c r="W1517" s="37"/>
      <c r="X1517" s="37"/>
      <c r="Y1517" s="37"/>
      <c r="Z1517" s="37"/>
      <c r="AA1517" s="37"/>
      <c r="AB1517" s="37"/>
      <c r="AC1517" s="37"/>
      <c r="AD1517" s="37"/>
      <c r="AE1517" s="37"/>
      <c r="AF1517" s="37"/>
      <c r="AG1517" s="37"/>
    </row>
    <row r="1518" spans="1:33" ht="12.75" x14ac:dyDescent="0.2">
      <c r="A1518" s="37"/>
      <c r="B1518" s="37"/>
      <c r="C1518" s="37"/>
      <c r="D1518" s="37"/>
      <c r="E1518" s="37"/>
      <c r="F1518" s="37"/>
      <c r="G1518" s="37"/>
      <c r="H1518" s="37"/>
      <c r="I1518" s="37"/>
      <c r="J1518" s="37"/>
      <c r="K1518" s="37"/>
      <c r="L1518" s="37"/>
      <c r="M1518" s="37"/>
      <c r="N1518" s="37"/>
      <c r="O1518" s="37"/>
      <c r="P1518" s="37"/>
      <c r="Q1518" s="37"/>
      <c r="R1518" s="37"/>
      <c r="S1518" s="37"/>
      <c r="T1518" s="37"/>
      <c r="U1518" s="37"/>
      <c r="V1518" s="37"/>
      <c r="W1518" s="37"/>
      <c r="X1518" s="37"/>
      <c r="Y1518" s="37"/>
      <c r="Z1518" s="37"/>
      <c r="AA1518" s="37"/>
      <c r="AB1518" s="37"/>
      <c r="AC1518" s="37"/>
      <c r="AD1518" s="37"/>
      <c r="AE1518" s="37"/>
      <c r="AF1518" s="37"/>
      <c r="AG1518" s="37"/>
    </row>
    <row r="1519" spans="1:33" ht="12.75" x14ac:dyDescent="0.2">
      <c r="A1519" s="37"/>
      <c r="B1519" s="37"/>
      <c r="C1519" s="37"/>
      <c r="D1519" s="37"/>
      <c r="E1519" s="37"/>
      <c r="F1519" s="37"/>
      <c r="G1519" s="37"/>
      <c r="H1519" s="37"/>
      <c r="I1519" s="37"/>
      <c r="J1519" s="37"/>
      <c r="K1519" s="37"/>
      <c r="L1519" s="37"/>
      <c r="M1519" s="37"/>
      <c r="N1519" s="37"/>
      <c r="O1519" s="37"/>
      <c r="P1519" s="37"/>
      <c r="Q1519" s="37"/>
      <c r="R1519" s="37"/>
      <c r="S1519" s="37"/>
      <c r="T1519" s="37"/>
      <c r="U1519" s="37"/>
      <c r="V1519" s="37"/>
      <c r="W1519" s="37"/>
      <c r="X1519" s="37"/>
      <c r="Y1519" s="37"/>
      <c r="Z1519" s="37"/>
      <c r="AA1519" s="37"/>
      <c r="AB1519" s="37"/>
      <c r="AC1519" s="37"/>
      <c r="AD1519" s="37"/>
      <c r="AE1519" s="37"/>
      <c r="AF1519" s="37"/>
      <c r="AG1519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H1673"/>
  <sheetViews>
    <sheetView workbookViewId="0"/>
  </sheetViews>
  <sheetFormatPr defaultColWidth="14.42578125" defaultRowHeight="15.75" customHeight="1" x14ac:dyDescent="0.2"/>
  <cols>
    <col min="2" max="2" width="11.42578125" customWidth="1"/>
    <col min="3" max="3" width="11.7109375" customWidth="1"/>
    <col min="5" max="5" width="15" customWidth="1"/>
    <col min="8" max="8" width="4.7109375" customWidth="1"/>
    <col min="9" max="9" width="9.85546875" customWidth="1"/>
    <col min="10" max="10" width="7.140625" customWidth="1"/>
    <col min="11" max="11" width="4.5703125" customWidth="1"/>
    <col min="12" max="12" width="10.7109375" customWidth="1"/>
    <col min="13" max="14" width="6.5703125" customWidth="1"/>
    <col min="15" max="15" width="15.42578125" customWidth="1"/>
    <col min="16" max="16" width="19" customWidth="1"/>
    <col min="17" max="20" width="18.85546875" customWidth="1"/>
    <col min="21" max="21" width="28.42578125" customWidth="1"/>
    <col min="22" max="22" width="25.140625" customWidth="1"/>
    <col min="24" max="24" width="61.140625" customWidth="1"/>
    <col min="25" max="25" width="58" customWidth="1"/>
    <col min="34" max="34" width="14.42578125" hidden="1"/>
  </cols>
  <sheetData>
    <row r="1" spans="1:34" ht="15.75" customHeight="1" x14ac:dyDescent="0.2">
      <c r="A1" s="458" t="s">
        <v>315</v>
      </c>
      <c r="B1" s="285"/>
      <c r="C1" s="285"/>
      <c r="D1" s="285"/>
      <c r="E1" s="285"/>
      <c r="F1" s="285"/>
      <c r="G1" s="285"/>
      <c r="H1" s="459" t="s">
        <v>236</v>
      </c>
      <c r="I1" s="376"/>
      <c r="J1" s="376"/>
      <c r="K1" s="376"/>
      <c r="L1" s="376"/>
      <c r="M1" s="377"/>
      <c r="N1" s="458" t="s">
        <v>8</v>
      </c>
      <c r="O1" s="285"/>
      <c r="P1" s="285"/>
      <c r="Q1" s="285"/>
      <c r="R1" s="37" t="e">
        <f>#REF!</f>
        <v>#REF!</v>
      </c>
      <c r="S1" s="37" t="e">
        <f>#REF!</f>
        <v>#REF!</v>
      </c>
      <c r="T1" s="37" t="e">
        <f>#REF!</f>
        <v>#REF!</v>
      </c>
      <c r="U1" s="460" t="s">
        <v>0</v>
      </c>
      <c r="V1" s="461"/>
      <c r="W1" s="462"/>
      <c r="X1" s="41" t="str">
        <f>CONCATENATE("01: ",IF(ISTEXT(Y1),Y1,"-"))</f>
        <v>01: Н255НХ82;  Библый С.Н.</v>
      </c>
      <c r="Y1" s="42" t="str">
        <f t="shared" ref="Y1:Y50" si="0">CONCATENATE(AA1,IF(ISTEXT(AA1),"; ",""),IF(ISTEXT(Z1),Z1,""),IF(ISTEXT(AB1),", ",""),IF(ISTEXT(AB1),AB1,""),IF(ISTEXT(AC1),"; ",""),IF(ISTEXT(AC1),AC1,""),IF(ISTEXT(AD1),", ",""),IF(ISTEXT(AD1),AD1,""))</f>
        <v>Н255НХ82;  Библый С.Н.</v>
      </c>
      <c r="Z1" s="42" t="str">
        <f>X67</f>
        <v xml:space="preserve"> Библый С.Н.</v>
      </c>
      <c r="AA1" s="42" t="str">
        <f>X56</f>
        <v>Н255НХ82</v>
      </c>
      <c r="AB1" s="42">
        <f>X71</f>
        <v>0</v>
      </c>
      <c r="AC1" s="42">
        <f>X60</f>
        <v>0</v>
      </c>
      <c r="AD1" s="42">
        <f>X63</f>
        <v>0</v>
      </c>
      <c r="AE1" s="465" t="e">
        <f>CONCATENATE(#REF!,"
Бессрочная лицензия 
от ",TEXT(#REF!,"dd.mm.yyyy"),"
№ ",#REF!)</f>
        <v>#REF!</v>
      </c>
      <c r="AF1" s="285"/>
      <c r="AG1" s="285"/>
      <c r="AH1" s="43" t="e">
        <f ca="1">IF(System!AH1019=System!AH1020,1,0)</f>
        <v>#REF!</v>
      </c>
    </row>
    <row r="2" spans="1:34" ht="15.75" customHeight="1" x14ac:dyDescent="0.2">
      <c r="A2" s="8">
        <v>1</v>
      </c>
      <c r="B2" s="44" t="e">
        <f>#REF!</f>
        <v>#REF!</v>
      </c>
      <c r="C2" s="45" t="e">
        <f>#REF!</f>
        <v>#REF!</v>
      </c>
      <c r="D2" s="44" t="e">
        <f>#REF!</f>
        <v>#REF!</v>
      </c>
      <c r="E2" s="46" t="e">
        <f>#REF!</f>
        <v>#REF!</v>
      </c>
      <c r="F2" s="47" t="e">
        <f t="shared" ref="F2:F32" si="1">IF(B2=TRUE,C2,"")</f>
        <v>#REF!</v>
      </c>
      <c r="G2" s="48" t="e">
        <f t="shared" ref="G2:G32" si="2">IF(D2=TRUE,E2,F2)</f>
        <v>#REF!</v>
      </c>
      <c r="H2" s="49" t="e">
        <f>IF(#REF!=TRUE,"",TEXT(F2,"dd"))</f>
        <v>#REF!</v>
      </c>
      <c r="I2" s="50" t="e">
        <f t="shared" ref="I2:I32" si="3">TEXT(F2,"mmmm")</f>
        <v>#REF!</v>
      </c>
      <c r="J2" s="50" t="e">
        <f t="shared" ref="J2:J32" si="4">IF(B2=TRUE,TEXT(F2,"yyyy"),"20__")</f>
        <v>#REF!</v>
      </c>
      <c r="K2" s="50" t="e">
        <f>IF(#REF!=TRUE,"",TEXT(G2,"dd"))</f>
        <v>#REF!</v>
      </c>
      <c r="L2" s="50" t="e">
        <f t="shared" ref="L2:L32" si="5">TEXT(G2,"mmmm")</f>
        <v>#REF!</v>
      </c>
      <c r="M2" s="51" t="e">
        <f t="shared" ref="M2:M32" si="6">IF(D2=TRUE,TEXT(G2,"yyyy"),J2)</f>
        <v>#REF!</v>
      </c>
      <c r="N2" s="8" t="e">
        <f>#REF!</f>
        <v>#REF!</v>
      </c>
      <c r="O2" s="8" t="e">
        <f>#REF!</f>
        <v>#REF!</v>
      </c>
      <c r="P2" s="8" t="e">
        <f t="shared" ref="P2:P32" si="7">IF(N2=TRUE,O2,R2)</f>
        <v>#REF!</v>
      </c>
      <c r="Q2" s="8" t="e">
        <f>CONCATENATE($W$30,"-",IF(#REF!=TRUE,TEXT(F2,"___.mm.yyyy"),TEXT(F2,"dd.mm.yyyy")))</f>
        <v>#REF!</v>
      </c>
      <c r="R2" s="8" t="e">
        <f t="shared" ref="R2:R32" si="8">IF($R$1=TRUE,Q2,"")</f>
        <v>#REF!</v>
      </c>
      <c r="S2" s="8" t="e">
        <f t="shared" ref="S2:S32" si="9">IF($S$1=TRUE,F2,"")</f>
        <v>#REF!</v>
      </c>
      <c r="T2" s="8" t="e">
        <f t="shared" ref="T2:T32" si="10">IF($T$1=TRUE,F2,"")</f>
        <v>#REF!</v>
      </c>
      <c r="U2" s="463" t="e">
        <f>#REF!</f>
        <v>#REF!</v>
      </c>
      <c r="V2" s="285"/>
      <c r="W2" s="464"/>
      <c r="X2" s="41" t="str">
        <f>CONCATENATE("02: ",IF(ISTEXT(Y2),Y2,"-"))</f>
        <v>02: Н373ВМ199; Бондаренко А.А.</v>
      </c>
      <c r="Y2" s="42" t="str">
        <f t="shared" si="0"/>
        <v>Н373ВМ199; Бондаренко А.А.</v>
      </c>
      <c r="Z2" s="42" t="str">
        <f>X89</f>
        <v>Бондаренко А.А.</v>
      </c>
      <c r="AA2" s="42" t="str">
        <f>X78</f>
        <v>Н373ВМ199</v>
      </c>
      <c r="AB2" s="42">
        <f>X93</f>
        <v>0</v>
      </c>
      <c r="AC2" s="42">
        <f>X82</f>
        <v>0</v>
      </c>
      <c r="AD2" s="42">
        <f>X85</f>
        <v>0</v>
      </c>
      <c r="AE2" s="285"/>
      <c r="AF2" s="285"/>
      <c r="AG2" s="285"/>
      <c r="AH2" s="52"/>
    </row>
    <row r="3" spans="1:34" ht="15.75" customHeight="1" x14ac:dyDescent="0.2">
      <c r="A3" s="8">
        <v>2</v>
      </c>
      <c r="B3" s="44" t="e">
        <f>#REF!</f>
        <v>#REF!</v>
      </c>
      <c r="C3" s="45" t="e">
        <f>#REF!</f>
        <v>#REF!</v>
      </c>
      <c r="D3" s="44" t="e">
        <f>#REF!</f>
        <v>#REF!</v>
      </c>
      <c r="E3" s="46" t="e">
        <f>#REF!</f>
        <v>#REF!</v>
      </c>
      <c r="F3" s="53" t="e">
        <f t="shared" si="1"/>
        <v>#REF!</v>
      </c>
      <c r="G3" s="54" t="e">
        <f t="shared" si="2"/>
        <v>#REF!</v>
      </c>
      <c r="H3" s="55" t="e">
        <f>IF(#REF!=TRUE,"",TEXT(F3,"dd"))</f>
        <v>#REF!</v>
      </c>
      <c r="I3" s="54" t="e">
        <f t="shared" si="3"/>
        <v>#REF!</v>
      </c>
      <c r="J3" s="54" t="e">
        <f t="shared" si="4"/>
        <v>#REF!</v>
      </c>
      <c r="K3" s="54" t="e">
        <f>IF(#REF!=TRUE,"",TEXT(G3,"dd"))</f>
        <v>#REF!</v>
      </c>
      <c r="L3" s="54" t="e">
        <f t="shared" si="5"/>
        <v>#REF!</v>
      </c>
      <c r="M3" s="56" t="e">
        <f t="shared" si="6"/>
        <v>#REF!</v>
      </c>
      <c r="N3" s="8" t="e">
        <f>#REF!</f>
        <v>#REF!</v>
      </c>
      <c r="O3" s="8" t="e">
        <f>#REF!</f>
        <v>#REF!</v>
      </c>
      <c r="P3" s="8" t="e">
        <f t="shared" si="7"/>
        <v>#REF!</v>
      </c>
      <c r="Q3" s="8" t="e">
        <f>CONCATENATE($W$30,"-",IF(#REF!=TRUE,TEXT(F3,"___.mm.yyyy"),TEXT(F3,"dd.mm.yyyy")))</f>
        <v>#REF!</v>
      </c>
      <c r="R3" s="8" t="e">
        <f t="shared" si="8"/>
        <v>#REF!</v>
      </c>
      <c r="S3" s="8" t="e">
        <f t="shared" si="9"/>
        <v>#REF!</v>
      </c>
      <c r="T3" s="8" t="e">
        <f t="shared" si="10"/>
        <v>#REF!</v>
      </c>
      <c r="U3" s="463" t="e">
        <f>#REF!</f>
        <v>#REF!</v>
      </c>
      <c r="V3" s="285"/>
      <c r="W3" s="464"/>
      <c r="X3" s="41" t="str">
        <f>CONCATENATE("03: ",IF(ISTEXT(Y3),Y3,"-"))</f>
        <v>03: Н188ЕУ82; Бекиров С.Ю.</v>
      </c>
      <c r="Y3" s="42" t="str">
        <f t="shared" si="0"/>
        <v>Н188ЕУ82; Бекиров С.Ю.</v>
      </c>
      <c r="Z3" s="42" t="str">
        <f>X111</f>
        <v>Бекиров С.Ю.</v>
      </c>
      <c r="AA3" s="42" t="str">
        <f>X100</f>
        <v>Н188ЕУ82</v>
      </c>
      <c r="AB3" s="42">
        <f>X115</f>
        <v>0</v>
      </c>
      <c r="AC3" s="42">
        <f>X104</f>
        <v>0</v>
      </c>
      <c r="AD3" s="42">
        <f>X107</f>
        <v>0</v>
      </c>
      <c r="AE3" s="285"/>
      <c r="AF3" s="285"/>
      <c r="AG3" s="285"/>
      <c r="AH3" s="52"/>
    </row>
    <row r="4" spans="1:34" ht="15.75" customHeight="1" x14ac:dyDescent="0.2">
      <c r="A4" s="8">
        <v>3</v>
      </c>
      <c r="B4" s="44" t="e">
        <f>#REF!</f>
        <v>#REF!</v>
      </c>
      <c r="C4" s="45" t="e">
        <f>#REF!</f>
        <v>#REF!</v>
      </c>
      <c r="D4" s="44" t="e">
        <f>#REF!</f>
        <v>#REF!</v>
      </c>
      <c r="E4" s="46" t="e">
        <f>#REF!</f>
        <v>#REF!</v>
      </c>
      <c r="F4" s="53" t="e">
        <f t="shared" si="1"/>
        <v>#REF!</v>
      </c>
      <c r="G4" s="54" t="e">
        <f t="shared" si="2"/>
        <v>#REF!</v>
      </c>
      <c r="H4" s="55" t="e">
        <f>IF(#REF!=TRUE,"",TEXT(F4,"dd"))</f>
        <v>#REF!</v>
      </c>
      <c r="I4" s="54" t="e">
        <f t="shared" si="3"/>
        <v>#REF!</v>
      </c>
      <c r="J4" s="54" t="e">
        <f t="shared" si="4"/>
        <v>#REF!</v>
      </c>
      <c r="K4" s="54" t="e">
        <f>IF(#REF!=TRUE,"",TEXT(G4,"dd"))</f>
        <v>#REF!</v>
      </c>
      <c r="L4" s="54" t="e">
        <f t="shared" si="5"/>
        <v>#REF!</v>
      </c>
      <c r="M4" s="56" t="e">
        <f t="shared" si="6"/>
        <v>#REF!</v>
      </c>
      <c r="N4" s="8" t="e">
        <f>#REF!</f>
        <v>#REF!</v>
      </c>
      <c r="O4" s="8" t="e">
        <f>#REF!</f>
        <v>#REF!</v>
      </c>
      <c r="P4" s="8" t="e">
        <f t="shared" si="7"/>
        <v>#REF!</v>
      </c>
      <c r="Q4" s="8" t="e">
        <f>CONCATENATE($W$30,"-",IF(#REF!=TRUE,TEXT(F4,"___.mm.yyyy"),TEXT(F4,"dd.mm.yyyy")))</f>
        <v>#REF!</v>
      </c>
      <c r="R4" s="8" t="e">
        <f t="shared" si="8"/>
        <v>#REF!</v>
      </c>
      <c r="S4" s="8" t="e">
        <f t="shared" si="9"/>
        <v>#REF!</v>
      </c>
      <c r="T4" s="8" t="e">
        <f t="shared" si="10"/>
        <v>#REF!</v>
      </c>
      <c r="U4" s="463" t="e">
        <f>#REF!</f>
        <v>#REF!</v>
      </c>
      <c r="V4" s="285"/>
      <c r="W4" s="464"/>
      <c r="X4" s="41" t="str">
        <f>CONCATENATE("04: ",IF(ISTEXT(Y4),Y4,"-"))</f>
        <v>04: К618НО199;  Тищенко В.А.</v>
      </c>
      <c r="Y4" s="42" t="str">
        <f t="shared" si="0"/>
        <v>К618НО199;  Тищенко В.А.</v>
      </c>
      <c r="Z4" s="42" t="str">
        <f>X133</f>
        <v xml:space="preserve"> Тищенко В.А.</v>
      </c>
      <c r="AA4" s="42" t="str">
        <f>X122</f>
        <v>К618НО199</v>
      </c>
      <c r="AB4" s="42">
        <f>X137</f>
        <v>0</v>
      </c>
      <c r="AC4" s="42">
        <f>X126</f>
        <v>0</v>
      </c>
      <c r="AD4" s="42">
        <f>X129</f>
        <v>0</v>
      </c>
      <c r="AE4" s="466" t="e">
        <f>IF(#REF!=TRUE,AE1,"")</f>
        <v>#REF!</v>
      </c>
      <c r="AF4" s="285"/>
      <c r="AG4" s="285"/>
      <c r="AH4" s="1"/>
    </row>
    <row r="5" spans="1:34" ht="15.75" customHeight="1" x14ac:dyDescent="0.2">
      <c r="A5" s="8">
        <v>4</v>
      </c>
      <c r="B5" s="44" t="e">
        <f>#REF!</f>
        <v>#REF!</v>
      </c>
      <c r="C5" s="45" t="e">
        <f>#REF!</f>
        <v>#REF!</v>
      </c>
      <c r="D5" s="44" t="e">
        <f>#REF!</f>
        <v>#REF!</v>
      </c>
      <c r="E5" s="46" t="e">
        <f>#REF!</f>
        <v>#REF!</v>
      </c>
      <c r="F5" s="53" t="e">
        <f t="shared" si="1"/>
        <v>#REF!</v>
      </c>
      <c r="G5" s="54" t="e">
        <f t="shared" si="2"/>
        <v>#REF!</v>
      </c>
      <c r="H5" s="55" t="e">
        <f>IF(#REF!=TRUE,"",TEXT(F5,"dd"))</f>
        <v>#REF!</v>
      </c>
      <c r="I5" s="54" t="e">
        <f t="shared" si="3"/>
        <v>#REF!</v>
      </c>
      <c r="J5" s="54" t="e">
        <f t="shared" si="4"/>
        <v>#REF!</v>
      </c>
      <c r="K5" s="54" t="e">
        <f>IF(#REF!=TRUE,"",TEXT(G5,"dd"))</f>
        <v>#REF!</v>
      </c>
      <c r="L5" s="54" t="e">
        <f t="shared" si="5"/>
        <v>#REF!</v>
      </c>
      <c r="M5" s="56" t="e">
        <f t="shared" si="6"/>
        <v>#REF!</v>
      </c>
      <c r="N5" s="8" t="e">
        <f>#REF!</f>
        <v>#REF!</v>
      </c>
      <c r="O5" s="8" t="e">
        <f>#REF!</f>
        <v>#REF!</v>
      </c>
      <c r="P5" s="8" t="e">
        <f t="shared" si="7"/>
        <v>#REF!</v>
      </c>
      <c r="Q5" s="8" t="e">
        <f>CONCATENATE($W$30,"-",IF(#REF!=TRUE,TEXT(F5,"___.mm.yyyy"),TEXT(F5,"dd.mm.yyyy")))</f>
        <v>#REF!</v>
      </c>
      <c r="R5" s="8" t="e">
        <f t="shared" si="8"/>
        <v>#REF!</v>
      </c>
      <c r="S5" s="8" t="e">
        <f t="shared" si="9"/>
        <v>#REF!</v>
      </c>
      <c r="T5" s="8" t="e">
        <f t="shared" si="10"/>
        <v>#REF!</v>
      </c>
      <c r="U5" s="463" t="e">
        <f>#REF!</f>
        <v>#REF!</v>
      </c>
      <c r="V5" s="285"/>
      <c r="W5" s="464"/>
      <c r="X5" s="41" t="str">
        <f>CONCATENATE("05: ",IF(ISTEXT(Y5),Y5,"-"))</f>
        <v>05: В394УВ82; Зубачев А.А.</v>
      </c>
      <c r="Y5" s="42" t="str">
        <f t="shared" si="0"/>
        <v>В394УВ82; Зубачев А.А.</v>
      </c>
      <c r="Z5" s="42" t="str">
        <f>X155</f>
        <v>Зубачев А.А.</v>
      </c>
      <c r="AA5" s="42" t="str">
        <f>X144</f>
        <v>В394УВ82</v>
      </c>
      <c r="AB5" s="42">
        <f>X159</f>
        <v>0</v>
      </c>
      <c r="AC5" s="42">
        <f>X148</f>
        <v>0</v>
      </c>
      <c r="AD5" s="42">
        <f>X151</f>
        <v>0</v>
      </c>
      <c r="AE5" s="285"/>
      <c r="AF5" s="285"/>
      <c r="AG5" s="285"/>
      <c r="AH5" s="1"/>
    </row>
    <row r="6" spans="1:34" ht="15.75" customHeight="1" x14ac:dyDescent="0.2">
      <c r="A6" s="8">
        <v>5</v>
      </c>
      <c r="B6" s="44" t="e">
        <f>#REF!</f>
        <v>#REF!</v>
      </c>
      <c r="C6" s="45" t="e">
        <f>#REF!</f>
        <v>#REF!</v>
      </c>
      <c r="D6" s="44" t="e">
        <f>#REF!</f>
        <v>#REF!</v>
      </c>
      <c r="E6" s="46" t="e">
        <f>#REF!</f>
        <v>#REF!</v>
      </c>
      <c r="F6" s="53" t="e">
        <f t="shared" si="1"/>
        <v>#REF!</v>
      </c>
      <c r="G6" s="54" t="e">
        <f t="shared" si="2"/>
        <v>#REF!</v>
      </c>
      <c r="H6" s="55" t="e">
        <f>IF(#REF!=TRUE,"",TEXT(F6,"dd"))</f>
        <v>#REF!</v>
      </c>
      <c r="I6" s="54" t="e">
        <f t="shared" si="3"/>
        <v>#REF!</v>
      </c>
      <c r="J6" s="54" t="e">
        <f t="shared" si="4"/>
        <v>#REF!</v>
      </c>
      <c r="K6" s="54" t="e">
        <f>IF(#REF!=TRUE,"",TEXT(G6,"dd"))</f>
        <v>#REF!</v>
      </c>
      <c r="L6" s="54" t="e">
        <f t="shared" si="5"/>
        <v>#REF!</v>
      </c>
      <c r="M6" s="56" t="e">
        <f t="shared" si="6"/>
        <v>#REF!</v>
      </c>
      <c r="N6" s="8" t="e">
        <f>#REF!</f>
        <v>#REF!</v>
      </c>
      <c r="O6" s="8" t="e">
        <f>#REF!</f>
        <v>#REF!</v>
      </c>
      <c r="P6" s="8" t="e">
        <f t="shared" si="7"/>
        <v>#REF!</v>
      </c>
      <c r="Q6" s="8" t="e">
        <f>CONCATENATE($W$30,"-",IF(#REF!=TRUE,TEXT(F6,"___.mm.yyyy"),TEXT(F6,"dd.mm.yyyy")))</f>
        <v>#REF!</v>
      </c>
      <c r="R6" s="8" t="e">
        <f t="shared" si="8"/>
        <v>#REF!</v>
      </c>
      <c r="S6" s="8" t="e">
        <f t="shared" si="9"/>
        <v>#REF!</v>
      </c>
      <c r="T6" s="8" t="e">
        <f t="shared" si="10"/>
        <v>#REF!</v>
      </c>
      <c r="U6" s="469" t="e">
        <f>CONCATENATE(U2,IF(ISTEXT(U3),", ",""),U3,IF(ISTEXT(U4),",  ",""),U4,IF(ISBLANK(U5),"",", тел. +7 "),U5,".")</f>
        <v>#REF!</v>
      </c>
      <c r="V6" s="285"/>
      <c r="W6" s="464"/>
      <c r="X6" s="41" t="str">
        <f>CONCATENATE("06: ",IF(ISTEXT(Y6),Y6,"-"))</f>
        <v>06: М567ОР82; Белый С.Г.</v>
      </c>
      <c r="Y6" s="42" t="str">
        <f t="shared" si="0"/>
        <v>М567ОР82; Белый С.Г.</v>
      </c>
      <c r="Z6" s="42" t="str">
        <f>X177</f>
        <v>Белый С.Г.</v>
      </c>
      <c r="AA6" s="42" t="str">
        <f>X166</f>
        <v>М567ОР82</v>
      </c>
      <c r="AB6" s="42">
        <f>X181</f>
        <v>0</v>
      </c>
      <c r="AC6" s="42">
        <f>X170</f>
        <v>0</v>
      </c>
      <c r="AD6" s="42">
        <f>X173</f>
        <v>0</v>
      </c>
      <c r="AE6" s="285"/>
      <c r="AF6" s="285"/>
      <c r="AG6" s="285"/>
      <c r="AH6" s="1"/>
    </row>
    <row r="7" spans="1:34" ht="15.75" customHeight="1" x14ac:dyDescent="0.2">
      <c r="A7" s="8">
        <v>6</v>
      </c>
      <c r="B7" s="44" t="e">
        <f>#REF!</f>
        <v>#REF!</v>
      </c>
      <c r="C7" s="45" t="e">
        <f>#REF!</f>
        <v>#REF!</v>
      </c>
      <c r="D7" s="44" t="e">
        <f>#REF!</f>
        <v>#REF!</v>
      </c>
      <c r="E7" s="46" t="e">
        <f>#REF!</f>
        <v>#REF!</v>
      </c>
      <c r="F7" s="53" t="e">
        <f t="shared" si="1"/>
        <v>#REF!</v>
      </c>
      <c r="G7" s="54" t="e">
        <f t="shared" si="2"/>
        <v>#REF!</v>
      </c>
      <c r="H7" s="55" t="e">
        <f>IF(#REF!=TRUE,"",TEXT(F7,"dd"))</f>
        <v>#REF!</v>
      </c>
      <c r="I7" s="54" t="e">
        <f t="shared" si="3"/>
        <v>#REF!</v>
      </c>
      <c r="J7" s="54" t="e">
        <f t="shared" si="4"/>
        <v>#REF!</v>
      </c>
      <c r="K7" s="54" t="e">
        <f>IF(#REF!=TRUE,"",TEXT(G7,"dd"))</f>
        <v>#REF!</v>
      </c>
      <c r="L7" s="54" t="e">
        <f t="shared" si="5"/>
        <v>#REF!</v>
      </c>
      <c r="M7" s="56" t="e">
        <f t="shared" si="6"/>
        <v>#REF!</v>
      </c>
      <c r="N7" s="8" t="e">
        <f>#REF!</f>
        <v>#REF!</v>
      </c>
      <c r="O7" s="8" t="e">
        <f>#REF!</f>
        <v>#REF!</v>
      </c>
      <c r="P7" s="8" t="e">
        <f t="shared" si="7"/>
        <v>#REF!</v>
      </c>
      <c r="Q7" s="8" t="e">
        <f>CONCATENATE($W$30,"-",IF(#REF!=TRUE,TEXT(F7,"___.mm.yyyy"),TEXT(F7,"dd.mm.yyyy")))</f>
        <v>#REF!</v>
      </c>
      <c r="R7" s="8" t="e">
        <f t="shared" si="8"/>
        <v>#REF!</v>
      </c>
      <c r="S7" s="8" t="e">
        <f t="shared" si="9"/>
        <v>#REF!</v>
      </c>
      <c r="T7" s="8" t="e">
        <f t="shared" si="10"/>
        <v>#REF!</v>
      </c>
      <c r="U7" s="470"/>
      <c r="V7" s="285"/>
      <c r="W7" s="464"/>
      <c r="X7" s="41" t="str">
        <f>CONCATENATE("07: ",IF(ISTEXT(Y7),Y7,"-"))</f>
        <v>07: Н984ЕЕ82; Отрошко Н.В.; АС067682</v>
      </c>
      <c r="Y7" s="42" t="str">
        <f t="shared" si="0"/>
        <v>Н984ЕЕ82; Отрошко Н.В.; АС067682</v>
      </c>
      <c r="Z7" s="42" t="str">
        <f>X199</f>
        <v>Отрошко Н.В.</v>
      </c>
      <c r="AA7" s="42" t="str">
        <f>X188</f>
        <v>Н984ЕЕ82</v>
      </c>
      <c r="AB7" s="42">
        <f>X203</f>
        <v>0</v>
      </c>
      <c r="AC7" s="42" t="str">
        <f>X192</f>
        <v>АС067682</v>
      </c>
      <c r="AD7" s="42">
        <f>X195</f>
        <v>0</v>
      </c>
      <c r="AE7" s="466" t="e">
        <f>CONCATENATE(IF(ISBLANK(System!U11),("БЕЗ АВТОМОБИЛЯ"),CONCATENATE("Автомобиль: ",System!U12,", г/н ",System!W9)),IF(ISBLANK(System!V10),"",CONCATENATE("
Прицеп: ",System!V10,", г/н ",System!W10)),IF(ISBLANK(System!V11),"",CONCATENATE("
Прицеп 2: ",System!V11,", г/н ",System!W11)),IF(ISBLANK(System!U15),"
БЕЗ ВОДИТЕЛЯ",CONCATENATE("
Водитель: ",System!U15)),IF(ISBLANK(System!U17),"",CONCATENATE("
Водитель 2: ",System!U17)))</f>
        <v>#REF!</v>
      </c>
      <c r="AF7" s="285"/>
      <c r="AG7" s="285"/>
      <c r="AH7" s="1"/>
    </row>
    <row r="8" spans="1:34" ht="15.75" customHeight="1" x14ac:dyDescent="0.2">
      <c r="A8" s="8">
        <v>7</v>
      </c>
      <c r="B8" s="44" t="e">
        <f>#REF!</f>
        <v>#REF!</v>
      </c>
      <c r="C8" s="45" t="e">
        <f>#REF!</f>
        <v>#REF!</v>
      </c>
      <c r="D8" s="44" t="e">
        <f>#REF!</f>
        <v>#REF!</v>
      </c>
      <c r="E8" s="46" t="e">
        <f>#REF!</f>
        <v>#REF!</v>
      </c>
      <c r="F8" s="53" t="e">
        <f t="shared" si="1"/>
        <v>#REF!</v>
      </c>
      <c r="G8" s="54" t="e">
        <f t="shared" si="2"/>
        <v>#REF!</v>
      </c>
      <c r="H8" s="55" t="e">
        <f>IF(#REF!=TRUE,"",TEXT(F8,"dd"))</f>
        <v>#REF!</v>
      </c>
      <c r="I8" s="54" t="e">
        <f t="shared" si="3"/>
        <v>#REF!</v>
      </c>
      <c r="J8" s="54" t="e">
        <f t="shared" si="4"/>
        <v>#REF!</v>
      </c>
      <c r="K8" s="54" t="e">
        <f>IF(#REF!=TRUE,"",TEXT(G8,"dd"))</f>
        <v>#REF!</v>
      </c>
      <c r="L8" s="54" t="e">
        <f t="shared" si="5"/>
        <v>#REF!</v>
      </c>
      <c r="M8" s="56" t="e">
        <f t="shared" si="6"/>
        <v>#REF!</v>
      </c>
      <c r="N8" s="8" t="e">
        <f>#REF!</f>
        <v>#REF!</v>
      </c>
      <c r="O8" s="8" t="e">
        <f>#REF!</f>
        <v>#REF!</v>
      </c>
      <c r="P8" s="8" t="e">
        <f t="shared" si="7"/>
        <v>#REF!</v>
      </c>
      <c r="Q8" s="8" t="e">
        <f>CONCATENATE($W$30,"-",IF(#REF!=TRUE,TEXT(F8,"___.mm.yyyy"),TEXT(F8,"dd.mm.yyyy")))</f>
        <v>#REF!</v>
      </c>
      <c r="R8" s="8" t="e">
        <f t="shared" si="8"/>
        <v>#REF!</v>
      </c>
      <c r="S8" s="8" t="e">
        <f t="shared" si="9"/>
        <v>#REF!</v>
      </c>
      <c r="T8" s="8" t="e">
        <f t="shared" si="10"/>
        <v>#REF!</v>
      </c>
      <c r="U8" s="389"/>
      <c r="V8" s="390"/>
      <c r="W8" s="437"/>
      <c r="X8" s="41" t="str">
        <f>CONCATENATE("08: ",IF(ISTEXT(Y8),Y8,"-"))</f>
        <v>08: К618НО199; Бондаренко А.А., Тищенко В.А.</v>
      </c>
      <c r="Y8" s="42" t="str">
        <f t="shared" si="0"/>
        <v>К618НО199; Бондаренко А.А., Тищенко В.А.</v>
      </c>
      <c r="Z8" s="42" t="str">
        <f>X221</f>
        <v>Бондаренко А.А.</v>
      </c>
      <c r="AA8" s="42" t="str">
        <f>X210</f>
        <v>К618НО199</v>
      </c>
      <c r="AB8" s="42" t="str">
        <f>X225</f>
        <v>Тищенко В.А.</v>
      </c>
      <c r="AC8" s="42">
        <f>X214</f>
        <v>0</v>
      </c>
      <c r="AD8" s="42">
        <f>X217</f>
        <v>0</v>
      </c>
      <c r="AE8" s="285"/>
      <c r="AF8" s="285"/>
      <c r="AG8" s="285"/>
      <c r="AH8" s="1"/>
    </row>
    <row r="9" spans="1:34" ht="15.75" customHeight="1" x14ac:dyDescent="0.2">
      <c r="A9" s="8">
        <v>8</v>
      </c>
      <c r="B9" s="44" t="e">
        <f>#REF!</f>
        <v>#REF!</v>
      </c>
      <c r="C9" s="45" t="e">
        <f>#REF!</f>
        <v>#REF!</v>
      </c>
      <c r="D9" s="44" t="e">
        <f>#REF!</f>
        <v>#REF!</v>
      </c>
      <c r="E9" s="46" t="e">
        <f>#REF!</f>
        <v>#REF!</v>
      </c>
      <c r="F9" s="53" t="e">
        <f t="shared" si="1"/>
        <v>#REF!</v>
      </c>
      <c r="G9" s="54" t="e">
        <f t="shared" si="2"/>
        <v>#REF!</v>
      </c>
      <c r="H9" s="55" t="e">
        <f>IF(#REF!=TRUE,"",TEXT(F9,"dd"))</f>
        <v>#REF!</v>
      </c>
      <c r="I9" s="54" t="e">
        <f t="shared" si="3"/>
        <v>#REF!</v>
      </c>
      <c r="J9" s="54" t="e">
        <f t="shared" si="4"/>
        <v>#REF!</v>
      </c>
      <c r="K9" s="54" t="e">
        <f>IF(#REF!=TRUE,"",TEXT(G9,"dd"))</f>
        <v>#REF!</v>
      </c>
      <c r="L9" s="54" t="e">
        <f t="shared" si="5"/>
        <v>#REF!</v>
      </c>
      <c r="M9" s="56" t="e">
        <f t="shared" si="6"/>
        <v>#REF!</v>
      </c>
      <c r="N9" s="8" t="e">
        <f>#REF!</f>
        <v>#REF!</v>
      </c>
      <c r="O9" s="8" t="e">
        <f>#REF!</f>
        <v>#REF!</v>
      </c>
      <c r="P9" s="8" t="e">
        <f t="shared" si="7"/>
        <v>#REF!</v>
      </c>
      <c r="Q9" s="8" t="e">
        <f>CONCATENATE($W$30,"-",IF(#REF!=TRUE,TEXT(F9,"___.mm.yyyy"),TEXT(F9,"dd.mm.yyyy")))</f>
        <v>#REF!</v>
      </c>
      <c r="R9" s="8" t="e">
        <f t="shared" si="8"/>
        <v>#REF!</v>
      </c>
      <c r="S9" s="8" t="e">
        <f t="shared" si="9"/>
        <v>#REF!</v>
      </c>
      <c r="T9" s="8" t="e">
        <f t="shared" si="10"/>
        <v>#REF!</v>
      </c>
      <c r="U9" s="460" t="s">
        <v>235</v>
      </c>
      <c r="V9" s="461"/>
      <c r="W9" s="57" t="e">
        <f>IF(#REF!=X1,X56,IF(#REF!=X2,X78,IF(#REF!=X3,X100,IF(#REF!=X4,X122,IF(#REF!=X5,X144,IF(#REF!=X6,X166,IF(#REF!=X7,X188,IF(#REF!=X8,X210,IF(#REF!=X9,X232,IF(#REF!=X10,X254,IF(#REF!=X11,X276,IF(#REF!=X12,X298,IF(#REF!=X13,X320,IF(#REF!=X14,X342,IF(#REF!=X15,X364,IF(#REF!=X16,X386,IF(#REF!=X17,X408,IF(#REF!=X18,X430,IF(#REF!=X19,X452,IF(#REF!=X20,X474,IF(#REF!=X21,X496,IF(#REF!=X22,X518,IF(#REF!=X23,X540,IF(#REF!=X24,X562,IF(#REF!=X25,X584,IF(#REF!=X26,X606,IF(#REF!=X27,X628,IF(#REF!=X28,X650,IF(#REF!=X29,X672,IF(#REF!=X30,X694,IF(#REF!=X31,X716,IF(#REF!=X32,X738,IF(#REF!=X33,X760,IF(#REF!=X34,X782,IF(#REF!=X35,X804,IF(#REF!=X36,X826,IF(#REF!=X37,X848,IF(#REF!=X38,X870,IF(#REF!=X39,X892,IF(#REF!=X40,X914,IF(#REF!=X41,X936,IF(#REF!=X42,X958,IF(#REF!=X43,X980,IF(#REF!=X44,X1002,IF(#REF!=X45,X1024,IF(#REF!=X46,X1046,IF(#REF!=X47,X1068,IF(#REF!=X48,X1090,IF(#REF!=X49,X1112,IF(#REF!=X50,X1134,""))))))))))))))))))))))))))))))))))))))))))))))))))</f>
        <v>#REF!</v>
      </c>
      <c r="X9" s="41" t="str">
        <f>CONCATENATE("09: ",IF(ISTEXT(Y9),Y9,"-"))</f>
        <v>09: Н373ВМ199; Тищенко В.А., Бондаренко А.А.</v>
      </c>
      <c r="Y9" s="42" t="str">
        <f t="shared" si="0"/>
        <v>Н373ВМ199; Тищенко В.А., Бондаренко А.А.</v>
      </c>
      <c r="Z9" s="42" t="str">
        <f>X243</f>
        <v>Тищенко В.А.</v>
      </c>
      <c r="AA9" s="42" t="str">
        <f>X232</f>
        <v>Н373ВМ199</v>
      </c>
      <c r="AB9" s="42" t="str">
        <f>X247</f>
        <v>Бондаренко А.А.</v>
      </c>
      <c r="AC9" s="42">
        <f>X236</f>
        <v>0</v>
      </c>
      <c r="AD9" s="42">
        <f>X239</f>
        <v>0</v>
      </c>
      <c r="AE9" s="285"/>
      <c r="AF9" s="285"/>
      <c r="AG9" s="285"/>
      <c r="AH9" s="1"/>
    </row>
    <row r="10" spans="1:34" ht="15.75" customHeight="1" x14ac:dyDescent="0.2">
      <c r="A10" s="8">
        <v>9</v>
      </c>
      <c r="B10" s="44" t="e">
        <f>#REF!</f>
        <v>#REF!</v>
      </c>
      <c r="C10" s="45" t="e">
        <f>#REF!</f>
        <v>#REF!</v>
      </c>
      <c r="D10" s="44" t="e">
        <f>#REF!</f>
        <v>#REF!</v>
      </c>
      <c r="E10" s="46" t="e">
        <f>#REF!</f>
        <v>#REF!</v>
      </c>
      <c r="F10" s="53" t="e">
        <f t="shared" si="1"/>
        <v>#REF!</v>
      </c>
      <c r="G10" s="54" t="e">
        <f t="shared" si="2"/>
        <v>#REF!</v>
      </c>
      <c r="H10" s="55" t="e">
        <f>IF(#REF!=TRUE,"",TEXT(F10,"dd"))</f>
        <v>#REF!</v>
      </c>
      <c r="I10" s="54" t="e">
        <f t="shared" si="3"/>
        <v>#REF!</v>
      </c>
      <c r="J10" s="54" t="e">
        <f t="shared" si="4"/>
        <v>#REF!</v>
      </c>
      <c r="K10" s="54" t="e">
        <f>IF(#REF!=TRUE,"",TEXT(G10,"dd"))</f>
        <v>#REF!</v>
      </c>
      <c r="L10" s="54" t="e">
        <f t="shared" si="5"/>
        <v>#REF!</v>
      </c>
      <c r="M10" s="56" t="e">
        <f t="shared" si="6"/>
        <v>#REF!</v>
      </c>
      <c r="N10" s="8" t="e">
        <f>#REF!</f>
        <v>#REF!</v>
      </c>
      <c r="O10" s="8" t="e">
        <f>#REF!</f>
        <v>#REF!</v>
      </c>
      <c r="P10" s="8" t="e">
        <f t="shared" si="7"/>
        <v>#REF!</v>
      </c>
      <c r="Q10" s="8" t="e">
        <f>CONCATENATE($W$30,"-",IF(#REF!=TRUE,TEXT(F10,"___.mm.yyyy"),TEXT(F10,"dd.mm.yyyy")))</f>
        <v>#REF!</v>
      </c>
      <c r="R10" s="8" t="e">
        <f t="shared" si="8"/>
        <v>#REF!</v>
      </c>
      <c r="S10" s="8" t="e">
        <f t="shared" si="9"/>
        <v>#REF!</v>
      </c>
      <c r="T10" s="8" t="e">
        <f t="shared" si="10"/>
        <v>#REF!</v>
      </c>
      <c r="U10" s="58" t="e">
        <f>IF(#REF!=X1,X54,IF(#REF!=X2,X76,IF(#REF!=X3,X98,IF(#REF!=X4,X120,IF(#REF!=X5,X142,IF(#REF!=X6,X164,IF(#REF!=X7,X186,IF(#REF!=X8,X208,IF(#REF!=X9,X230,IF(#REF!=X10,X252,IF(#REF!=X11,X274,IF(#REF!=X12,X296,IF(#REF!=X13,X318,IF(#REF!=X14,X340,IF(#REF!=X15,X362,IF(#REF!=X16,X384,IF(#REF!=X17,X406,IF(#REF!=X18,X428,IF(#REF!=X19,X450,IF(#REF!=X20,X472,IF(#REF!=X21,X494,IF(#REF!=X22,X516,IF(#REF!=X23,X538,IF(#REF!=X24,X560,IF(#REF!=X25,X582,IF(#REF!=X26,X604,IF(#REF!=X27,X626,IF(#REF!=X28,X648,IF(#REF!=X29,X670,IF(#REF!=X30,X692,IF(#REF!=X31,X714,IF(#REF!=X32,X736,IF(#REF!=X33,X758,IF(#REF!=X34,X780,IF(#REF!=X35,X802,IF(#REF!=X36,X824,IF(#REF!=X37,X846,IF(#REF!=X38,X868,IF(#REF!=X39,X890,IF(#REF!=X40,X912,IF(#REF!=X41,X934,IF(#REF!=X42,X956,IF(#REF!=X43,X978,IF(#REF!=X44,X1000,IF(#REF!=X45,X1022,IF(#REF!=X46,X1044,IF(#REF!=X47,X1066,IF(#REF!=X48,X1088,IF(#REF!=X49,X1110,IF(#REF!=X50,X1132,""))))))))))))))))))))))))))))))))))))))))))))))))))</f>
        <v>#REF!</v>
      </c>
      <c r="V10" s="42" t="e">
        <f>IF(#REF!=X1,X59,IF(#REF!=X2,X81,IF(#REF!=X3,X103,IF(#REF!=X4,X125,IF(#REF!=X5,X147,IF(#REF!=X6,X169,IF(#REF!=X7,X191,IF(#REF!=X8,X213,IF(#REF!=X9,X235,IF(#REF!=X10,X257,IF(#REF!=X11,X279,IF(#REF!=X12,X301,IF(#REF!=X13,X323,IF(#REF!=X14,X345,IF(#REF!=X15,X367,IF(#REF!=X16,X389,IF(#REF!=X17,X411,IF(#REF!=X18,X433,IF(#REF!=X19,X455,IF(#REF!=X20,X477,IF(#REF!=X21,X499,IF(#REF!=X22,X521,IF(#REF!=X23,X543,IF(#REF!=X24,X565,IF(#REF!=X25,X587,IF(#REF!=X26,X609,IF(#REF!=X27,X631,IF(#REF!=X28,X653,IF(#REF!=X29,X675,IF(#REF!=X30,X697,IF(#REF!=X31,X719,IF(#REF!=X32,X741,IF(#REF!=X33,X763,IF(#REF!=X34,X785,IF(#REF!=X35,X807,IF(#REF!=X36,X829,IF(#REF!=X37,X851,IF(#REF!=X38,X873,IF(#REF!=X39,X895,IF(#REF!=X40,X917,IF(#REF!=X41,X939,IF(#REF!=X42,X961,IF(#REF!=X43,X983,IF(#REF!=X44,X1005,IF(#REF!=X45,X1027,IF(#REF!=X46,X1049,IF(#REF!=X47,X1071,IF(#REF!=X48,X1093,IF(#REF!=X49,X1115,IF(#REF!=X50,X1137,""))))))))))))))))))))))))))))))))))))))))))))))))))</f>
        <v>#REF!</v>
      </c>
      <c r="W10" s="59" t="e">
        <f>IF(#REF!=X1,X60,IF(#REF!=X2,X82,IF(#REF!=X3,X104,IF(#REF!=X4,X126,IF(#REF!=X5,X148,IF(#REF!=X6,X170,IF(#REF!=X7,X192,IF(#REF!=X8,X214,IF(#REF!=X9,X236,IF(#REF!=X10,X258,IF(#REF!=X11,X280,IF(#REF!=X12,X302,IF(#REF!=X13,X324,IF(#REF!=X14,X346,IF(#REF!=X15,X368,IF(#REF!=X16,X390,IF(#REF!=X17,X412,IF(#REF!=X18,X434,IF(#REF!=X19,X456,IF(#REF!=X20,X478,IF(#REF!=X21,X500,IF(#REF!=X22,X522,IF(#REF!=X23,X544,IF(#REF!=X24,X566,IF(#REF!=X25,X588,IF(#REF!=X26,X610,IF(#REF!=X27,X632,IF(#REF!=X28,X654,IF(#REF!=X29,X676,IF(#REF!=X30,X698,IF(#REF!=X31,X720,IF(#REF!=X32,X742,IF(#REF!=X33,X764,IF(#REF!=X34,X786,IF(#REF!=X35,X808,IF(#REF!=X36,X830,IF(#REF!=X37,X852,IF(#REF!=X38,X874,IF(#REF!=X39,X896,IF(#REF!=X40,X918,IF(#REF!=X41,X940,IF(#REF!=X42,X962,IF(#REF!=X43,X984,IF(#REF!=X44,X1006,IF(#REF!=X45,X1028,IF(#REF!=X46,X1050,IF(#REF!=X47,X1072,IF(#REF!=X48,X1094,IF(#REF!=X49,X1116,IF(#REF!=X50,X1138,""))))))))))))))))))))))))))))))))))))))))))))))))))</f>
        <v>#REF!</v>
      </c>
      <c r="X10" s="41" t="str">
        <f>CONCATENATE("10: ",IF(ISTEXT(Y10),Y10,"-"))</f>
        <v>10: 0</v>
      </c>
      <c r="Y10" s="42" t="str">
        <f t="shared" si="0"/>
        <v>0</v>
      </c>
      <c r="Z10" s="42">
        <f>X265</f>
        <v>0</v>
      </c>
      <c r="AA10" s="42">
        <f>X254</f>
        <v>0</v>
      </c>
      <c r="AB10" s="42">
        <f>X269</f>
        <v>0</v>
      </c>
      <c r="AC10" s="42">
        <f>X258</f>
        <v>0</v>
      </c>
      <c r="AD10" s="42">
        <f>X261</f>
        <v>0</v>
      </c>
      <c r="AE10" s="285"/>
      <c r="AF10" s="285"/>
      <c r="AG10" s="285"/>
      <c r="AH10" s="1"/>
    </row>
    <row r="11" spans="1:34" ht="15.75" customHeight="1" x14ac:dyDescent="0.2">
      <c r="A11" s="8">
        <v>10</v>
      </c>
      <c r="B11" s="44" t="e">
        <f>#REF!</f>
        <v>#REF!</v>
      </c>
      <c r="C11" s="45" t="e">
        <f>#REF!</f>
        <v>#REF!</v>
      </c>
      <c r="D11" s="44" t="e">
        <f>#REF!</f>
        <v>#REF!</v>
      </c>
      <c r="E11" s="46" t="e">
        <f>#REF!</f>
        <v>#REF!</v>
      </c>
      <c r="F11" s="53" t="e">
        <f t="shared" si="1"/>
        <v>#REF!</v>
      </c>
      <c r="G11" s="54" t="e">
        <f t="shared" si="2"/>
        <v>#REF!</v>
      </c>
      <c r="H11" s="55" t="e">
        <f>IF(#REF!=TRUE,"",TEXT(F11,"dd"))</f>
        <v>#REF!</v>
      </c>
      <c r="I11" s="54" t="e">
        <f t="shared" si="3"/>
        <v>#REF!</v>
      </c>
      <c r="J11" s="54" t="e">
        <f t="shared" si="4"/>
        <v>#REF!</v>
      </c>
      <c r="K11" s="54" t="e">
        <f>IF(#REF!=TRUE,"",TEXT(G11,"dd"))</f>
        <v>#REF!</v>
      </c>
      <c r="L11" s="54" t="e">
        <f t="shared" si="5"/>
        <v>#REF!</v>
      </c>
      <c r="M11" s="56" t="e">
        <f t="shared" si="6"/>
        <v>#REF!</v>
      </c>
      <c r="N11" s="8" t="e">
        <f>#REF!</f>
        <v>#REF!</v>
      </c>
      <c r="O11" s="8" t="e">
        <f>#REF!</f>
        <v>#REF!</v>
      </c>
      <c r="P11" s="8" t="e">
        <f t="shared" si="7"/>
        <v>#REF!</v>
      </c>
      <c r="Q11" s="8" t="e">
        <f>CONCATENATE($W$30,"-",IF(#REF!=TRUE,TEXT(F11,"___.mm.yyyy"),TEXT(F11,"dd.mm.yyyy")))</f>
        <v>#REF!</v>
      </c>
      <c r="R11" s="8" t="e">
        <f t="shared" si="8"/>
        <v>#REF!</v>
      </c>
      <c r="S11" s="8" t="e">
        <f t="shared" si="9"/>
        <v>#REF!</v>
      </c>
      <c r="T11" s="8" t="e">
        <f t="shared" si="10"/>
        <v>#REF!</v>
      </c>
      <c r="U11" s="58" t="e">
        <f>IF(#REF!=X1,X55,IF(#REF!=X2,X77,IF(#REF!=X3,X99,IF(#REF!=X4,X121,IF(#REF!=X5,X143,IF(#REF!=X6,X165,IF(#REF!=X7,X187,IF(#REF!=X8,X209,IF(#REF!=X9,X231,IF(#REF!=X10,X253,IF(#REF!=X11,X275,IF(#REF!=X12,X297,IF(#REF!=X13,X319,IF(#REF!=X14,X341,IF(#REF!=X15,X363,IF(#REF!=X16,X385,IF(#REF!=X17,X407,IF(#REF!=X18,X429,IF(#REF!=X19,X451,IF(#REF!=X20,X473,IF(#REF!=X21,X495,IF(#REF!=X22,X517,IF(#REF!=X23,X539,IF(#REF!=X24,X561,IF(#REF!=X25,X583,IF(#REF!=X26,X605,IF(#REF!=X27,X627,IF(#REF!=X28,X649,IF(#REF!=X29,X671,IF(#REF!=X30,X693,IF(#REF!=X31,X715,IF(#REF!=X32,X737,IF(#REF!=X33,X759,IF(#REF!=X34,X781,IF(#REF!=X35,X803,IF(#REF!=X36,X825,IF(#REF!=X37,X847,IF(#REF!=X38,X869,IF(#REF!=X39,X891,IF(#REF!=X40,X913,IF(#REF!=X41,X935,IF(#REF!=X42,X957,IF(#REF!=X43,X979,IF(#REF!=X44,X1001,IF(#REF!=X45,X1023,IF(#REF!=X46,X1045,IF(#REF!=X47,X1067,IF(#REF!=X48,X1089,IF(#REF!=X49,X1111,IF(#REF!=X50,X1133,""))))))))))))))))))))))))))))))))))))))))))))))))))</f>
        <v>#REF!</v>
      </c>
      <c r="V11" s="42" t="e">
        <f>IF(#REF!=X1,X62,IF(#REF!=X2,X84,IF(#REF!=X3,X106,IF(#REF!=X4,X128,IF(#REF!=X5,X150,IF(#REF!=X6,X172,IF(#REF!=X7,X194,IF(#REF!=X8,X216,IF(#REF!=X9,X238,IF(#REF!=X10,X260,IF(#REF!=X11,X282,IF(#REF!=X12,X304,IF(#REF!=X13,X326,IF(#REF!=X14,X348,IF(#REF!=X15,X370,IF(#REF!=X16,X392,IF(#REF!=X17,X414,IF(#REF!=X18,X436,IF(#REF!=X19,X458,IF(#REF!=X20,X480,IF(#REF!=X21,X502,IF(#REF!=X22,X524,IF(#REF!=X23,X546,IF(#REF!=X24,X568,IF(#REF!=X25,X590,IF(#REF!=X26,X612,IF(#REF!=X27,X634,IF(#REF!=X28,X656,IF(#REF!=X29,X678,IF(#REF!=X30,X700,IF(#REF!=X31,X722,IF(#REF!=X32,X744,IF(#REF!=X33,X766,IF(#REF!=X34,X788,IF(#REF!=X35,X810,IF(#REF!=X36,X832,IF(#REF!=X37,X854,IF(#REF!=X38,X876,IF(#REF!=X39,X898,IF(#REF!=X40,X920,IF(#REF!=X41,X942,IF(#REF!=X42,X964,IF(#REF!=X43,X986,IF(#REF!=X44,X1008,IF(#REF!=X45,X1030,IF(#REF!=X46,X1052,IF(#REF!=X47,X1074,IF(#REF!=X48,X1096,IF(#REF!=X49,X1118,IF(#REF!=X50,X1140,""))))))))))))))))))))))))))))))))))))))))))))))))))</f>
        <v>#REF!</v>
      </c>
      <c r="W11" s="59" t="e">
        <f>IF(#REF!=X1,X63,IF(#REF!=X2,X85,IF(#REF!=X3,X107,IF(#REF!=X4,X129,IF(#REF!=X5,X151,IF(#REF!=X6,X173,IF(#REF!=X7,X195,IF(#REF!=X8,X217,IF(#REF!=X9,X239,IF(#REF!=X10,X261,IF(#REF!=X11,X283,IF(#REF!=X12,X305,IF(#REF!=X13,X327,IF(#REF!=X14,X349,IF(#REF!=X15,X371,IF(#REF!=X16,X393,IF(#REF!=X17,X415,IF(#REF!=X18,X437,IF(#REF!=X19,X459,IF(#REF!=X20,X481,IF(#REF!=X21,X503,IF(#REF!=X22,X525,IF(#REF!=X23,X547,IF(#REF!=X24,X569,IF(#REF!=X25,X591,IF(#REF!=X26,X613,IF(#REF!=X27,X635,IF(#REF!=X28,X657,IF(#REF!=X29,X679,IF(#REF!=X30,X701,IF(#REF!=X31,X723,IF(#REF!=X32,X745,IF(#REF!=X33,X767,IF(#REF!=X34,X789,IF(#REF!=X35,X811,IF(#REF!=X36,X833,IF(#REF!=X37,X855,IF(#REF!=X38,X877,IF(#REF!=X39,X899,IF(#REF!=X40,X921,IF(#REF!=X41,X943,IF(#REF!=X42,X965,IF(#REF!=X43,X987,IF(#REF!=X44,X1009,IF(#REF!=X45,X1031,IF(#REF!=X46,X1053,IF(#REF!=X47,X1075,IF(#REF!=X48,X1097,IF(#REF!=X49,X1119,IF(#REF!=X50,X1141,""))))))))))))))))))))))))))))))))))))))))))))))))))</f>
        <v>#REF!</v>
      </c>
      <c r="X11" s="41" t="str">
        <f>CONCATENATE("11: ",IF(ISTEXT(Y11),Y11,"-"))</f>
        <v>11: 0</v>
      </c>
      <c r="Y11" s="42" t="str">
        <f t="shared" si="0"/>
        <v>0</v>
      </c>
      <c r="Z11" s="42">
        <f>X287</f>
        <v>0</v>
      </c>
      <c r="AA11" s="42">
        <f>X276</f>
        <v>0</v>
      </c>
      <c r="AB11" s="42">
        <f>X291</f>
        <v>0</v>
      </c>
      <c r="AC11" s="42">
        <f>X280</f>
        <v>0</v>
      </c>
      <c r="AD11" s="42">
        <f>X283</f>
        <v>0</v>
      </c>
      <c r="AE11" s="285"/>
      <c r="AF11" s="285"/>
      <c r="AG11" s="285"/>
      <c r="AH11" s="1"/>
    </row>
    <row r="12" spans="1:34" ht="15.75" customHeight="1" x14ac:dyDescent="0.2">
      <c r="A12" s="8">
        <v>11</v>
      </c>
      <c r="B12" s="44" t="e">
        <f>#REF!</f>
        <v>#REF!</v>
      </c>
      <c r="C12" s="45" t="e">
        <f>#REF!</f>
        <v>#REF!</v>
      </c>
      <c r="D12" s="44" t="e">
        <f>#REF!</f>
        <v>#REF!</v>
      </c>
      <c r="E12" s="46" t="e">
        <f>#REF!</f>
        <v>#REF!</v>
      </c>
      <c r="F12" s="53" t="e">
        <f t="shared" si="1"/>
        <v>#REF!</v>
      </c>
      <c r="G12" s="54" t="e">
        <f t="shared" si="2"/>
        <v>#REF!</v>
      </c>
      <c r="H12" s="55" t="e">
        <f>IF(#REF!=TRUE,"",TEXT(F12,"dd"))</f>
        <v>#REF!</v>
      </c>
      <c r="I12" s="54" t="e">
        <f t="shared" si="3"/>
        <v>#REF!</v>
      </c>
      <c r="J12" s="54" t="e">
        <f t="shared" si="4"/>
        <v>#REF!</v>
      </c>
      <c r="K12" s="54" t="e">
        <f>IF(#REF!=TRUE,"",TEXT(G12,"dd"))</f>
        <v>#REF!</v>
      </c>
      <c r="L12" s="54" t="e">
        <f t="shared" si="5"/>
        <v>#REF!</v>
      </c>
      <c r="M12" s="56" t="e">
        <f t="shared" si="6"/>
        <v>#REF!</v>
      </c>
      <c r="N12" s="8" t="e">
        <f>#REF!</f>
        <v>#REF!</v>
      </c>
      <c r="O12" s="8" t="e">
        <f>#REF!</f>
        <v>#REF!</v>
      </c>
      <c r="P12" s="8" t="e">
        <f t="shared" si="7"/>
        <v>#REF!</v>
      </c>
      <c r="Q12" s="8" t="e">
        <f>CONCATENATE($W$30,"-",IF(#REF!=TRUE,TEXT(F12,"___.mm.yyyy"),TEXT(F12,"dd.mm.yyyy")))</f>
        <v>#REF!</v>
      </c>
      <c r="R12" s="8" t="e">
        <f t="shared" si="8"/>
        <v>#REF!</v>
      </c>
      <c r="S12" s="8" t="e">
        <f t="shared" si="9"/>
        <v>#REF!</v>
      </c>
      <c r="T12" s="8" t="e">
        <f t="shared" si="10"/>
        <v>#REF!</v>
      </c>
      <c r="U12" s="468" t="e">
        <f>CONCATENATE(U10,IF(ISTEXT(U10),", ",""),U11)</f>
        <v>#REF!</v>
      </c>
      <c r="V12" s="285"/>
      <c r="W12" s="464"/>
      <c r="X12" s="41" t="str">
        <f>CONCATENATE("12: ",IF(ISTEXT(Y12),Y12,"-"))</f>
        <v>12: 0</v>
      </c>
      <c r="Y12" s="42" t="str">
        <f t="shared" si="0"/>
        <v>0</v>
      </c>
      <c r="Z12" s="42">
        <f>X309</f>
        <v>0</v>
      </c>
      <c r="AA12" s="42">
        <f>X298</f>
        <v>0</v>
      </c>
      <c r="AB12" s="42">
        <f>X313</f>
        <v>0</v>
      </c>
      <c r="AC12" s="42">
        <f>X302</f>
        <v>0</v>
      </c>
      <c r="AD12" s="42">
        <f>X305</f>
        <v>0</v>
      </c>
      <c r="AE12" s="457" t="s">
        <v>148</v>
      </c>
      <c r="AF12" s="285"/>
      <c r="AG12" s="285"/>
      <c r="AH12" s="61"/>
    </row>
    <row r="13" spans="1:34" ht="15.75" customHeight="1" x14ac:dyDescent="0.2">
      <c r="A13" s="8">
        <v>12</v>
      </c>
      <c r="B13" s="44" t="e">
        <f>#REF!</f>
        <v>#REF!</v>
      </c>
      <c r="C13" s="45" t="e">
        <f>#REF!</f>
        <v>#REF!</v>
      </c>
      <c r="D13" s="44" t="e">
        <f>#REF!</f>
        <v>#REF!</v>
      </c>
      <c r="E13" s="46" t="e">
        <f>#REF!</f>
        <v>#REF!</v>
      </c>
      <c r="F13" s="53" t="e">
        <f t="shared" si="1"/>
        <v>#REF!</v>
      </c>
      <c r="G13" s="54" t="e">
        <f t="shared" si="2"/>
        <v>#REF!</v>
      </c>
      <c r="H13" s="55" t="e">
        <f>IF(#REF!=TRUE,"",TEXT(F13,"dd"))</f>
        <v>#REF!</v>
      </c>
      <c r="I13" s="54" t="e">
        <f t="shared" si="3"/>
        <v>#REF!</v>
      </c>
      <c r="J13" s="54" t="e">
        <f t="shared" si="4"/>
        <v>#REF!</v>
      </c>
      <c r="K13" s="54" t="e">
        <f>IF(#REF!=TRUE,"",TEXT(G13,"dd"))</f>
        <v>#REF!</v>
      </c>
      <c r="L13" s="54" t="e">
        <f t="shared" si="5"/>
        <v>#REF!</v>
      </c>
      <c r="M13" s="56" t="e">
        <f t="shared" si="6"/>
        <v>#REF!</v>
      </c>
      <c r="N13" s="8" t="e">
        <f>#REF!</f>
        <v>#REF!</v>
      </c>
      <c r="O13" s="8" t="e">
        <f>#REF!</f>
        <v>#REF!</v>
      </c>
      <c r="P13" s="8" t="e">
        <f t="shared" si="7"/>
        <v>#REF!</v>
      </c>
      <c r="Q13" s="8" t="e">
        <f>CONCATENATE($W$30,"-",IF(#REF!=TRUE,TEXT(F13,"___.mm.yyyy"),TEXT(F13,"dd.mm.yyyy")))</f>
        <v>#REF!</v>
      </c>
      <c r="R13" s="8" t="e">
        <f t="shared" si="8"/>
        <v>#REF!</v>
      </c>
      <c r="S13" s="8" t="e">
        <f t="shared" si="9"/>
        <v>#REF!</v>
      </c>
      <c r="T13" s="8" t="e">
        <f t="shared" si="10"/>
        <v>#REF!</v>
      </c>
      <c r="U13" s="389"/>
      <c r="V13" s="390"/>
      <c r="W13" s="437"/>
      <c r="X13" s="41" t="str">
        <f>CONCATENATE("13: ",IF(ISTEXT(Y13),Y13,"-"))</f>
        <v>13: 0</v>
      </c>
      <c r="Y13" s="42" t="str">
        <f t="shared" si="0"/>
        <v>0</v>
      </c>
      <c r="Z13" s="42">
        <f>X331</f>
        <v>0</v>
      </c>
      <c r="AA13" s="42">
        <f>X320</f>
        <v>0</v>
      </c>
      <c r="AB13" s="42">
        <f>X335</f>
        <v>0</v>
      </c>
      <c r="AC13" s="42">
        <f>X324</f>
        <v>0</v>
      </c>
      <c r="AD13" s="42">
        <f>X327</f>
        <v>0</v>
      </c>
      <c r="AE13" s="457" t="s">
        <v>125</v>
      </c>
      <c r="AF13" s="285"/>
      <c r="AG13" s="285"/>
      <c r="AH13" s="61"/>
    </row>
    <row r="14" spans="1:34" ht="15.75" customHeight="1" x14ac:dyDescent="0.2">
      <c r="A14" s="8">
        <v>13</v>
      </c>
      <c r="B14" s="44" t="e">
        <f>#REF!</f>
        <v>#REF!</v>
      </c>
      <c r="C14" s="45" t="e">
        <f>#REF!</f>
        <v>#REF!</v>
      </c>
      <c r="D14" s="44" t="e">
        <f>#REF!</f>
        <v>#REF!</v>
      </c>
      <c r="E14" s="46" t="e">
        <f>#REF!</f>
        <v>#REF!</v>
      </c>
      <c r="F14" s="53" t="e">
        <f t="shared" si="1"/>
        <v>#REF!</v>
      </c>
      <c r="G14" s="54" t="e">
        <f t="shared" si="2"/>
        <v>#REF!</v>
      </c>
      <c r="H14" s="55" t="e">
        <f>IF(#REF!=TRUE,"",TEXT(F14,"dd"))</f>
        <v>#REF!</v>
      </c>
      <c r="I14" s="54" t="e">
        <f t="shared" si="3"/>
        <v>#REF!</v>
      </c>
      <c r="J14" s="54" t="e">
        <f t="shared" si="4"/>
        <v>#REF!</v>
      </c>
      <c r="K14" s="54" t="e">
        <f>IF(#REF!=TRUE,"",TEXT(G14,"dd"))</f>
        <v>#REF!</v>
      </c>
      <c r="L14" s="54" t="e">
        <f t="shared" si="5"/>
        <v>#REF!</v>
      </c>
      <c r="M14" s="56" t="e">
        <f t="shared" si="6"/>
        <v>#REF!</v>
      </c>
      <c r="N14" s="8" t="e">
        <f>#REF!</f>
        <v>#REF!</v>
      </c>
      <c r="O14" s="8" t="e">
        <f>#REF!</f>
        <v>#REF!</v>
      </c>
      <c r="P14" s="8" t="e">
        <f t="shared" si="7"/>
        <v>#REF!</v>
      </c>
      <c r="Q14" s="8" t="e">
        <f>CONCATENATE($W$30,"-",IF(#REF!=TRUE,TEXT(F14,"___.mm.yyyy"),TEXT(F14,"dd.mm.yyyy")))</f>
        <v>#REF!</v>
      </c>
      <c r="R14" s="8" t="e">
        <f t="shared" si="8"/>
        <v>#REF!</v>
      </c>
      <c r="S14" s="8" t="e">
        <f t="shared" si="9"/>
        <v>#REF!</v>
      </c>
      <c r="T14" s="8" t="e">
        <f t="shared" si="10"/>
        <v>#REF!</v>
      </c>
      <c r="U14" s="460" t="s">
        <v>23</v>
      </c>
      <c r="V14" s="461"/>
      <c r="W14" s="462"/>
      <c r="X14" s="41" t="str">
        <f>CONCATENATE("14: ",IF(ISTEXT(Y14),Y14,"-"))</f>
        <v>14: 0</v>
      </c>
      <c r="Y14" s="42" t="str">
        <f t="shared" si="0"/>
        <v>0</v>
      </c>
      <c r="Z14" s="42">
        <f>X353</f>
        <v>0</v>
      </c>
      <c r="AA14" s="42">
        <f>X342</f>
        <v>0</v>
      </c>
      <c r="AB14" s="42">
        <f>X357</f>
        <v>0</v>
      </c>
      <c r="AC14" s="42">
        <f>X346</f>
        <v>0</v>
      </c>
      <c r="AD14" s="42">
        <f>X349</f>
        <v>0</v>
      </c>
      <c r="AE14" s="457" t="s">
        <v>83</v>
      </c>
      <c r="AF14" s="285"/>
      <c r="AG14" s="285"/>
      <c r="AH14" s="61"/>
    </row>
    <row r="15" spans="1:34" ht="15.75" customHeight="1" x14ac:dyDescent="0.2">
      <c r="A15" s="8">
        <v>14</v>
      </c>
      <c r="B15" s="44" t="e">
        <f>#REF!</f>
        <v>#REF!</v>
      </c>
      <c r="C15" s="45" t="e">
        <f>#REF!</f>
        <v>#REF!</v>
      </c>
      <c r="D15" s="44" t="e">
        <f>#REF!</f>
        <v>#REF!</v>
      </c>
      <c r="E15" s="46" t="e">
        <f>#REF!</f>
        <v>#REF!</v>
      </c>
      <c r="F15" s="53" t="e">
        <f t="shared" si="1"/>
        <v>#REF!</v>
      </c>
      <c r="G15" s="54" t="e">
        <f t="shared" si="2"/>
        <v>#REF!</v>
      </c>
      <c r="H15" s="55" t="e">
        <f>IF(#REF!=TRUE,"",TEXT(F15,"dd"))</f>
        <v>#REF!</v>
      </c>
      <c r="I15" s="54" t="e">
        <f t="shared" si="3"/>
        <v>#REF!</v>
      </c>
      <c r="J15" s="54" t="e">
        <f t="shared" si="4"/>
        <v>#REF!</v>
      </c>
      <c r="K15" s="54" t="e">
        <f>IF(#REF!=TRUE,"",TEXT(G15,"dd"))</f>
        <v>#REF!</v>
      </c>
      <c r="L15" s="54" t="e">
        <f t="shared" si="5"/>
        <v>#REF!</v>
      </c>
      <c r="M15" s="56" t="e">
        <f t="shared" si="6"/>
        <v>#REF!</v>
      </c>
      <c r="N15" s="8" t="e">
        <f>#REF!</f>
        <v>#REF!</v>
      </c>
      <c r="O15" s="8" t="e">
        <f>#REF!</f>
        <v>#REF!</v>
      </c>
      <c r="P15" s="8" t="e">
        <f t="shared" si="7"/>
        <v>#REF!</v>
      </c>
      <c r="Q15" s="8" t="e">
        <f>CONCATENATE($W$30,"-",IF(#REF!=TRUE,TEXT(F15,"___.mm.yyyy"),TEXT(F15,"dd.mm.yyyy")))</f>
        <v>#REF!</v>
      </c>
      <c r="R15" s="8" t="e">
        <f t="shared" si="8"/>
        <v>#REF!</v>
      </c>
      <c r="S15" s="8" t="e">
        <f t="shared" si="9"/>
        <v>#REF!</v>
      </c>
      <c r="T15" s="8" t="e">
        <f t="shared" si="10"/>
        <v>#REF!</v>
      </c>
      <c r="U15" s="471" t="e">
        <f>IF(#REF!=X1,X66,IF(#REF!=X2,X88,IF(#REF!=X3,X110,IF(#REF!=X4,X132,IF(#REF!=X5,X154,IF(#REF!=X6,X176,IF(#REF!=X7,X198,IF(#REF!=X8,X220,IF(#REF!=X9,X242,IF(#REF!=X10,X264,IF(#REF!=X11,X286,IF(#REF!=X12,X308,IF(#REF!=X13,X330,IF(#REF!=X14,X352,IF(#REF!=X15,X374,IF(#REF!=X16,X396,IF(#REF!=X17,X418,IF(#REF!=X18,X440,IF(#REF!=X19,X462,IF(#REF!=X20,X484,IF(#REF!=X21,X506,IF(#REF!=X22,X528,IF(#REF!=X23,X550,IF(#REF!=X24,X572,IF(#REF!=X25,X594,IF(#REF!=X26,X616,IF(#REF!=X27,X638,IF(#REF!=X28,X660,IF(#REF!=X29,X682,IF(#REF!=X30,X704,IF(#REF!=X31,X726,IF(#REF!=X32,X748,IF(#REF!=X33,X770,IF(#REF!=X34,X792,IF(#REF!=X35,X814,IF(#REF!=X36,X836,IF(#REF!=X37,X858,IF(#REF!=X38,X880,IF(#REF!=X39,X902,IF(#REF!=X40,X924,IF(#REF!=X41,X946,IF(#REF!=X42,X968,IF(#REF!=X43,X990,IF(#REF!=X44,X1012,IF(#REF!=X45,X1034,IF(#REF!=X46,X1056,IF(#REF!=X47,X1078,IF(#REF!=X48,X1100,IF(#REF!=X49,X1122,IF(#REF!=X50,X1144,""))))))))))))))))))))))))))))))))))))))))))))))))))</f>
        <v>#REF!</v>
      </c>
      <c r="V15" s="285"/>
      <c r="W15" s="464"/>
      <c r="X15" s="41" t="str">
        <f>CONCATENATE("15: ",IF(ISTEXT(Y15),Y15,"-"))</f>
        <v>15: 0</v>
      </c>
      <c r="Y15" s="42" t="str">
        <f t="shared" si="0"/>
        <v>0</v>
      </c>
      <c r="Z15" s="42">
        <f>X375</f>
        <v>0</v>
      </c>
      <c r="AA15" s="42">
        <f>X364</f>
        <v>0</v>
      </c>
      <c r="AB15" s="42">
        <f>X379</f>
        <v>0</v>
      </c>
      <c r="AC15" s="42">
        <f>X368</f>
        <v>0</v>
      </c>
      <c r="AD15" s="42">
        <f>X371</f>
        <v>0</v>
      </c>
      <c r="AE15" s="285"/>
      <c r="AF15" s="285"/>
      <c r="AG15" s="285"/>
      <c r="AH15" s="1"/>
    </row>
    <row r="16" spans="1:34" ht="15.75" customHeight="1" x14ac:dyDescent="0.2">
      <c r="A16" s="8">
        <v>15</v>
      </c>
      <c r="B16" s="44" t="e">
        <f>#REF!</f>
        <v>#REF!</v>
      </c>
      <c r="C16" s="45" t="e">
        <f>#REF!</f>
        <v>#REF!</v>
      </c>
      <c r="D16" s="44" t="e">
        <f>#REF!</f>
        <v>#REF!</v>
      </c>
      <c r="E16" s="46" t="e">
        <f>#REF!</f>
        <v>#REF!</v>
      </c>
      <c r="F16" s="53" t="e">
        <f t="shared" si="1"/>
        <v>#REF!</v>
      </c>
      <c r="G16" s="54" t="e">
        <f t="shared" si="2"/>
        <v>#REF!</v>
      </c>
      <c r="H16" s="55" t="e">
        <f>IF(#REF!=TRUE,"",TEXT(F16,"dd"))</f>
        <v>#REF!</v>
      </c>
      <c r="I16" s="54" t="e">
        <f t="shared" si="3"/>
        <v>#REF!</v>
      </c>
      <c r="J16" s="54" t="e">
        <f t="shared" si="4"/>
        <v>#REF!</v>
      </c>
      <c r="K16" s="54" t="e">
        <f>IF(#REF!=TRUE,"",TEXT(G16,"dd"))</f>
        <v>#REF!</v>
      </c>
      <c r="L16" s="54" t="e">
        <f t="shared" si="5"/>
        <v>#REF!</v>
      </c>
      <c r="M16" s="56" t="e">
        <f t="shared" si="6"/>
        <v>#REF!</v>
      </c>
      <c r="N16" s="8" t="e">
        <f>#REF!</f>
        <v>#REF!</v>
      </c>
      <c r="O16" s="8" t="e">
        <f>#REF!</f>
        <v>#REF!</v>
      </c>
      <c r="P16" s="8" t="e">
        <f t="shared" si="7"/>
        <v>#REF!</v>
      </c>
      <c r="Q16" s="8" t="e">
        <f>CONCATENATE($W$30,"-",IF(#REF!=TRUE,TEXT(F16,"___.mm.yyyy"),TEXT(F16,"dd.mm.yyyy")))</f>
        <v>#REF!</v>
      </c>
      <c r="R16" s="8" t="e">
        <f t="shared" si="8"/>
        <v>#REF!</v>
      </c>
      <c r="S16" s="8" t="e">
        <f t="shared" si="9"/>
        <v>#REF!</v>
      </c>
      <c r="T16" s="8" t="e">
        <f t="shared" si="10"/>
        <v>#REF!</v>
      </c>
      <c r="U16" s="58" t="e">
        <f>IF(#REF!=X1,X68,IF(#REF!=X2,X90,IF(#REF!=X3,X112,IF(#REF!=X4,X134,IF(#REF!=X5,X156,IF(#REF!=X6,X178,IF(#REF!=X7,X200,IF(#REF!=X8,X222,IF(#REF!=X9,X244,IF(#REF!=X10,X266,IF(#REF!=X11,X288,IF(#REF!=X12,X310,IF(#REF!=X13,X332,IF(#REF!=X14,X354,IF(#REF!=X15,X376,IF(#REF!=X16,X398,IF(#REF!=X17,X420,IF(#REF!=X18,X442,IF(#REF!=X19,X464,IF(#REF!=X20,X486,IF(#REF!=X21,X508,IF(#REF!=X22,X530,IF(#REF!=X23,X552,IF(#REF!=X24,X574,IF(#REF!=X25,X596,IF(#REF!=X26,X618,IF(#REF!=X27,X640,IF(#REF!=X28,X662,IF(#REF!=X29,X684,IF(#REF!=X30,X706,IF(#REF!=X31,X728,IF(#REF!=X32,X750,IF(#REF!=X33,X772,IF(#REF!=X34,X794,IF(#REF!=X35,X816,IF(#REF!=X36,X838,IF(#REF!=X37,X860,IF(#REF!=X38,X882,IF(#REF!=X39,X904,IF(#REF!=X40,X926,IF(#REF!=X41,X948,IF(#REF!=X42,X970,IF(#REF!=X43,X992,IF(#REF!=X44,X1014,IF(#REF!=X45,X1036,IF(#REF!=X46,X1058,IF(#REF!=X47,X1080,IF(#REF!=X48,X1102,IF(#REF!=X49,X1124,IF(#REF!=X50,X1146,""))))))))))))))))))))))))))))))))))))))))))))))))))</f>
        <v>#REF!</v>
      </c>
      <c r="V16" s="42" t="e">
        <f>IF(ISTEXT(V18),"",(IF(#REF!=X1,X67,IF(#REF!=X2,X89,IF(#REF!=X3,X111,IF(#REF!=X4,X133,IF(#REF!=X5,X155,IF(#REF!=X6,X177,IF(#REF!=X7,X199,IF(#REF!=X8,X221,IF(#REF!=X9,X243,IF(#REF!=X10,X265,IF(#REF!=X11,X287,IF(#REF!=X12,X309,IF(#REF!=X13,X331,IF(#REF!=X14,X353,IF(#REF!=X15,X375,IF(#REF!=X16,X397,IF(#REF!=X17,X419,IF(#REF!=X18,X441,IF(#REF!=X19,X463,IF(#REF!=X20,X485,IF(#REF!=X21,X507,IF(#REF!=X22,X529,IF(#REF!=X23,X551,IF(#REF!=X24,X573,IF(#REF!=X25,X595,IF(#REF!=X26,X617,IF(#REF!=X27,X639,IF(#REF!=X28,X661,IF(#REF!=X29,X683,IF(#REF!=X30,X705,IF(#REF!=X31,X727,IF(#REF!=X32,X749,IF(#REF!=X33,X771,IF(#REF!=X34,X793,IF(#REF!=X35,X815,IF(#REF!=X36,X837,IF(#REF!=X37,X859,IF(#REF!=X38,X881,IF(#REF!=X39,X903,IF(#REF!=X40,X925,IF(#REF!=X41,X947,IF(#REF!=X42,X969,IF(#REF!=X43,X991,IF(#REF!=X44,X1013,IF(#REF!=X45,X1035,IF(#REF!=X46,X1057,IF(#REF!=X47,X1079,IF(#REF!=X48,X1101,IF(#REF!=X49,X1123,IF(#REF!=X50,X1145,""))))))))))))))))))))))))))))))))))))))))))))))))))))</f>
        <v>#REF!</v>
      </c>
      <c r="W16" s="59" t="e">
        <f>IF(#REF!=X1,X67,IF(#REF!=X2,X89,IF(#REF!=X3,X111,IF(#REF!=X4,X133,IF(#REF!=X5,X155,IF(#REF!=X6,X177,IF(#REF!=X7,X199,IF(#REF!=X8,X221,IF(#REF!=X9,X243,IF(#REF!=X10,X265,IF(#REF!=X11,X287,IF(#REF!=X12,X309,IF(#REF!=X13,X331,IF(#REF!=X14,X353,IF(#REF!=X15,X375,IF(#REF!=X16,X397,IF(#REF!=X17,X419,IF(#REF!=X18,X441,IF(#REF!=X19,X463,IF(#REF!=X20,X485,IF(#REF!=X21,X507,IF(#REF!=X22,X529,IF(#REF!=X23,X551,IF(#REF!=X24,X573,IF(#REF!=X25,X595,IF(#REF!=X26,X617,IF(#REF!=X27,X639,IF(#REF!=X28,X661,IF(#REF!=X29,X683,IF(#REF!=X30,X705,IF(#REF!=X31,X727,IF(#REF!=X32,X749,IF(#REF!=X33,X771,IF(#REF!=X34,X793,IF(#REF!=X35,X815,IF(#REF!=X36,X837,IF(#REF!=X37,X859,IF(#REF!=X38,X881,IF(#REF!=X39,X903,IF(#REF!=X40,X925,IF(#REF!=X41,X947,IF(#REF!=X42,X969,IF(#REF!=X43,X991,IF(#REF!=X44,X1013,IF(#REF!=X45,X1035,IF(#REF!=X46,X1057,IF(#REF!=X47,X1079,IF(#REF!=X48,X1101,IF(#REF!=X49,X1123,IF(#REF!=X50,X1145,""))))))))))))))))))))))))))))))))))))))))))))))))))</f>
        <v>#REF!</v>
      </c>
      <c r="X16" s="41" t="str">
        <f>CONCATENATE("16: ",IF(ISTEXT(Y16),Y16,"-"))</f>
        <v>16: 0</v>
      </c>
      <c r="Y16" s="42" t="str">
        <f t="shared" si="0"/>
        <v>0</v>
      </c>
      <c r="Z16" s="42">
        <f>X397</f>
        <v>0</v>
      </c>
      <c r="AA16" s="42">
        <f>X386</f>
        <v>0</v>
      </c>
      <c r="AB16" s="42">
        <f>X401</f>
        <v>0</v>
      </c>
      <c r="AC16" s="42">
        <f>X390</f>
        <v>0</v>
      </c>
      <c r="AD16" s="42">
        <f>X393</f>
        <v>0</v>
      </c>
      <c r="AH16" s="1"/>
    </row>
    <row r="17" spans="1:34" ht="15.75" customHeight="1" x14ac:dyDescent="0.2">
      <c r="A17" s="8">
        <v>16</v>
      </c>
      <c r="B17" s="44" t="e">
        <f>#REF!</f>
        <v>#REF!</v>
      </c>
      <c r="C17" s="45" t="e">
        <f>#REF!</f>
        <v>#REF!</v>
      </c>
      <c r="D17" s="44" t="e">
        <f>#REF!</f>
        <v>#REF!</v>
      </c>
      <c r="E17" s="46" t="e">
        <f>#REF!</f>
        <v>#REF!</v>
      </c>
      <c r="F17" s="53" t="e">
        <f t="shared" si="1"/>
        <v>#REF!</v>
      </c>
      <c r="G17" s="54" t="e">
        <f t="shared" si="2"/>
        <v>#REF!</v>
      </c>
      <c r="H17" s="55" t="e">
        <f>IF(#REF!=TRUE,"",TEXT(F17,"dd"))</f>
        <v>#REF!</v>
      </c>
      <c r="I17" s="54" t="e">
        <f t="shared" si="3"/>
        <v>#REF!</v>
      </c>
      <c r="J17" s="54" t="e">
        <f t="shared" si="4"/>
        <v>#REF!</v>
      </c>
      <c r="K17" s="54" t="e">
        <f>IF(#REF!=TRUE,"",TEXT(G17,"dd"))</f>
        <v>#REF!</v>
      </c>
      <c r="L17" s="54" t="e">
        <f t="shared" si="5"/>
        <v>#REF!</v>
      </c>
      <c r="M17" s="56" t="e">
        <f t="shared" si="6"/>
        <v>#REF!</v>
      </c>
      <c r="N17" s="8" t="e">
        <f>#REF!</f>
        <v>#REF!</v>
      </c>
      <c r="O17" s="8" t="e">
        <f>#REF!</f>
        <v>#REF!</v>
      </c>
      <c r="P17" s="8" t="e">
        <f t="shared" si="7"/>
        <v>#REF!</v>
      </c>
      <c r="Q17" s="8" t="e">
        <f>CONCATENATE($W$30,"-",IF(#REF!=TRUE,TEXT(F17,"___.mm.yyyy"),TEXT(F17,"dd.mm.yyyy")))</f>
        <v>#REF!</v>
      </c>
      <c r="R17" s="8" t="e">
        <f t="shared" si="8"/>
        <v>#REF!</v>
      </c>
      <c r="S17" s="8" t="e">
        <f t="shared" si="9"/>
        <v>#REF!</v>
      </c>
      <c r="T17" s="8" t="e">
        <f t="shared" si="10"/>
        <v>#REF!</v>
      </c>
      <c r="U17" s="471" t="e">
        <f>IF(#REF!=X1,X70,IF(#REF!=X2,X92,IF(#REF!=X3,X114,IF(#REF!=X4,X136,IF(#REF!=X5,X158,IF(#REF!=X6,X180,IF(#REF!=X7,X202,IF(#REF!=X8,X224,IF(#REF!=X9,X246,IF(#REF!=X10,X268,IF(#REF!=X11,X290,IF(#REF!=X12,X312,IF(#REF!=X13,X334,IF(#REF!=X14,X356,IF(#REF!=X15,X378,IF(#REF!=X16,X400,IF(#REF!=X17,X422,IF(#REF!=X18,X444,IF(#REF!=X19,X466,IF(#REF!=X20,X488,IF(#REF!=X21,X510,IF(#REF!=X22,X532,IF(#REF!=X23,X554,IF(#REF!=X24,X576,IF(#REF!=X25,X598,IF(#REF!=X26,X620,IF(#REF!=X27,X642,IF(#REF!=X28,X664,IF(#REF!=X29,X686,IF(#REF!=X30,X708,IF(#REF!=X31,X730,IF(#REF!=X32,X752,IF(#REF!=X33,X774,IF(#REF!=X34,X796,IF(#REF!=X35,X818,IF(#REF!=X36,X840,IF(#REF!=X37,X862,IF(#REF!=X38,X884,IF(#REF!=X39,X906,IF(#REF!=X40,X928,IF(#REF!=X41,X950,IF(#REF!=X42,X972,IF(#REF!=X43,X994,IF(#REF!=X44,X1016,IF(#REF!=X45,X1038,IF(#REF!=X46,X1060,IF(#REF!=X47,X1082,IF(#REF!=X48,X1104,IF(#REF!=X49,X1126,IF(#REF!=X50,X1148,""))))))))))))))))))))))))))))))))))))))))))))))))))</f>
        <v>#REF!</v>
      </c>
      <c r="V17" s="285"/>
      <c r="W17" s="464"/>
      <c r="X17" s="41" t="str">
        <f>CONCATENATE("17: ",IF(ISTEXT(Y17),Y17,"-"))</f>
        <v>17: 0</v>
      </c>
      <c r="Y17" s="42" t="str">
        <f t="shared" si="0"/>
        <v>0</v>
      </c>
      <c r="Z17" s="42">
        <f>X419</f>
        <v>0</v>
      </c>
      <c r="AA17" s="42">
        <f>X408</f>
        <v>0</v>
      </c>
      <c r="AB17" s="42">
        <f>X423</f>
        <v>0</v>
      </c>
      <c r="AC17" s="42">
        <f>X412</f>
        <v>0</v>
      </c>
      <c r="AD17" s="42">
        <f>X415</f>
        <v>0</v>
      </c>
      <c r="AH17" s="1"/>
    </row>
    <row r="18" spans="1:34" ht="15.75" customHeight="1" x14ac:dyDescent="0.2">
      <c r="A18" s="8">
        <v>17</v>
      </c>
      <c r="B18" s="44" t="e">
        <f>#REF!</f>
        <v>#REF!</v>
      </c>
      <c r="C18" s="45" t="e">
        <f>#REF!</f>
        <v>#REF!</v>
      </c>
      <c r="D18" s="44" t="e">
        <f>#REF!</f>
        <v>#REF!</v>
      </c>
      <c r="E18" s="46" t="e">
        <f>#REF!</f>
        <v>#REF!</v>
      </c>
      <c r="F18" s="53" t="e">
        <f t="shared" si="1"/>
        <v>#REF!</v>
      </c>
      <c r="G18" s="54" t="e">
        <f t="shared" si="2"/>
        <v>#REF!</v>
      </c>
      <c r="H18" s="55" t="e">
        <f>IF(#REF!=TRUE,"",TEXT(F18,"dd"))</f>
        <v>#REF!</v>
      </c>
      <c r="I18" s="54" t="e">
        <f t="shared" si="3"/>
        <v>#REF!</v>
      </c>
      <c r="J18" s="54" t="e">
        <f t="shared" si="4"/>
        <v>#REF!</v>
      </c>
      <c r="K18" s="54" t="e">
        <f>IF(#REF!=TRUE,"",TEXT(G18,"dd"))</f>
        <v>#REF!</v>
      </c>
      <c r="L18" s="54" t="e">
        <f t="shared" si="5"/>
        <v>#REF!</v>
      </c>
      <c r="M18" s="56" t="e">
        <f t="shared" si="6"/>
        <v>#REF!</v>
      </c>
      <c r="N18" s="8" t="e">
        <f>#REF!</f>
        <v>#REF!</v>
      </c>
      <c r="O18" s="8" t="e">
        <f>#REF!</f>
        <v>#REF!</v>
      </c>
      <c r="P18" s="8" t="e">
        <f t="shared" si="7"/>
        <v>#REF!</v>
      </c>
      <c r="Q18" s="8" t="e">
        <f>CONCATENATE($W$30,"-",IF(#REF!=TRUE,TEXT(F18,"___.mm.yyyy"),TEXT(F18,"dd.mm.yyyy")))</f>
        <v>#REF!</v>
      </c>
      <c r="R18" s="8" t="e">
        <f t="shared" si="8"/>
        <v>#REF!</v>
      </c>
      <c r="S18" s="8" t="e">
        <f t="shared" si="9"/>
        <v>#REF!</v>
      </c>
      <c r="T18" s="8" t="e">
        <f t="shared" si="10"/>
        <v>#REF!</v>
      </c>
      <c r="U18" s="58" t="e">
        <f>IF(#REF!=X1,X72,IF(#REF!=X2,X94,IF(#REF!=X3,X116,IF(#REF!=X4,X138,IF(#REF!=X5,X160,IF(#REF!=X6,X182,IF(#REF!=X7,X204,IF(#REF!=X8,X226,IF(#REF!=X9,X248,IF(#REF!=X10,X270,IF(#REF!=X11,X292,IF(#REF!=X12,X314,IF(#REF!=X13,X336,IF(#REF!=X14,X358,IF(#REF!=X15,X380,IF(#REF!=X16,X402,IF(#REF!=X17,X424,IF(#REF!=X18,X446,IF(#REF!=X19,X468,IF(#REF!=X20,X490,IF(#REF!=X21,X512,IF(#REF!=X22,X534,IF(#REF!=X23,X556,IF(#REF!=X24,X578,IF(#REF!=X25,X600,IF(#REF!=X26,X622,IF(#REF!=X27,X644,IF(#REF!=X28,X666,IF(#REF!=X29,X688,IF(#REF!=X30,X710,IF(#REF!=X31,X732,IF(#REF!=X32,X754,IF(#REF!=X33,X776,IF(#REF!=X34,X798,IF(#REF!=X35,X820,IF(#REF!=X36,X842,IF(#REF!=X37,X864,IF(#REF!=X38,X886,IF(#REF!=X39,X908,IF(#REF!=X40,X930,IF(#REF!=X41,X952,IF(#REF!=X42,X974,IF(#REF!=X43,X996,IF(#REF!=X44,X1018,IF(#REF!=X45,X1040,IF(#REF!=X46,X1062,IF(#REF!=X47,X1084,IF(#REF!=X48,X1106,IF(#REF!=X49,X1128,IF(#REF!=X50,X1150,""))))))))))))))))))))))))))))))))))))))))))))))))))</f>
        <v>#REF!</v>
      </c>
      <c r="V18" s="472" t="e">
        <f>IF(#REF!=X1,X71,IF(#REF!=X2,X93,IF(#REF!=X3,X115,IF(#REF!=X4,X137,IF(#REF!=X5,X159,IF(#REF!=X6,X181,IF(#REF!=X7,X203,IF(#REF!=X8,X225,IF(#REF!=X9,X247,IF(#REF!=X10,X269,IF(#REF!=X11,X291,IF(#REF!=X12,X313,IF(#REF!=X13,X335,IF(#REF!=X14,X357,IF(#REF!=X15,X379,IF(#REF!=X16,X401,IF(#REF!=X17,X423,IF(#REF!=X18,X445,IF(#REF!=X19,X467,IF(#REF!=X20,X489,IF(#REF!=X21,X511,IF(#REF!=X22,X533,IF(#REF!=X23,X555,IF(#REF!=X24,X577,IF(#REF!=X25,X599,IF(#REF!=X26,X621,IF(#REF!=X27,X643,IF(#REF!=X28,X665,IF(#REF!=X29,X687,IF(#REF!=X30,X709,IF(#REF!=X31,X731,IF(#REF!=X32,X753,IF(#REF!=X33,X775,IF(#REF!=X34,X797,IF(#REF!=X35,X819,IF(#REF!=X36,X841,IF(#REF!=X37,X863,IF(#REF!=X38,X885,IF(#REF!=X39,X907,IF(#REF!=X40,X929,IF(#REF!=X41,X951,IF(#REF!=X42,X973,IF(#REF!=X43,X995,IF(#REF!=X44,X1017,IF(#REF!=X45,X1039,IF(#REF!=X46,X1061,IF(#REF!=X47,X1083,IF(#REF!=X48,X1105,IF(#REF!=X49,X1127,IF(#REF!=X50,X1149,""))))))))))))))))))))))))))))))))))))))))))))))))))</f>
        <v>#REF!</v>
      </c>
      <c r="W18" s="464"/>
      <c r="X18" s="41" t="str">
        <f>CONCATENATE("18: ",IF(ISTEXT(Y18),Y18,"-"))</f>
        <v>18: 0</v>
      </c>
      <c r="Y18" s="42" t="str">
        <f t="shared" si="0"/>
        <v>0</v>
      </c>
      <c r="Z18" s="42">
        <f>X441</f>
        <v>0</v>
      </c>
      <c r="AA18" s="42">
        <f>X430</f>
        <v>0</v>
      </c>
      <c r="AB18" s="42">
        <f>X445</f>
        <v>0</v>
      </c>
      <c r="AC18" s="42">
        <f>X434</f>
        <v>0</v>
      </c>
      <c r="AD18" s="42">
        <f>X437</f>
        <v>0</v>
      </c>
      <c r="AH18" s="1"/>
    </row>
    <row r="19" spans="1:34" ht="15.75" customHeight="1" x14ac:dyDescent="0.2">
      <c r="A19" s="8">
        <v>18</v>
      </c>
      <c r="B19" s="44" t="e">
        <f>#REF!</f>
        <v>#REF!</v>
      </c>
      <c r="C19" s="45" t="e">
        <f>#REF!</f>
        <v>#REF!</v>
      </c>
      <c r="D19" s="44" t="e">
        <f>#REF!</f>
        <v>#REF!</v>
      </c>
      <c r="E19" s="46" t="e">
        <f>#REF!</f>
        <v>#REF!</v>
      </c>
      <c r="F19" s="53" t="e">
        <f t="shared" si="1"/>
        <v>#REF!</v>
      </c>
      <c r="G19" s="54" t="e">
        <f t="shared" si="2"/>
        <v>#REF!</v>
      </c>
      <c r="H19" s="55" t="e">
        <f>IF(#REF!=TRUE,"",TEXT(F19,"dd"))</f>
        <v>#REF!</v>
      </c>
      <c r="I19" s="54" t="e">
        <f t="shared" si="3"/>
        <v>#REF!</v>
      </c>
      <c r="J19" s="54" t="e">
        <f t="shared" si="4"/>
        <v>#REF!</v>
      </c>
      <c r="K19" s="54" t="e">
        <f>IF(#REF!=TRUE,"",TEXT(G19,"dd"))</f>
        <v>#REF!</v>
      </c>
      <c r="L19" s="54" t="e">
        <f t="shared" si="5"/>
        <v>#REF!</v>
      </c>
      <c r="M19" s="56" t="e">
        <f t="shared" si="6"/>
        <v>#REF!</v>
      </c>
      <c r="N19" s="8" t="e">
        <f>#REF!</f>
        <v>#REF!</v>
      </c>
      <c r="O19" s="8" t="e">
        <f>#REF!</f>
        <v>#REF!</v>
      </c>
      <c r="P19" s="8" t="e">
        <f t="shared" si="7"/>
        <v>#REF!</v>
      </c>
      <c r="Q19" s="8" t="e">
        <f>CONCATENATE($W$30,"-",IF(#REF!=TRUE,TEXT(F19,"___.mm.yyyy"),TEXT(F19,"dd.mm.yyyy")))</f>
        <v>#REF!</v>
      </c>
      <c r="R19" s="8" t="e">
        <f t="shared" si="8"/>
        <v>#REF!</v>
      </c>
      <c r="S19" s="8" t="e">
        <f t="shared" si="9"/>
        <v>#REF!</v>
      </c>
      <c r="T19" s="8" t="e">
        <f t="shared" si="10"/>
        <v>#REF!</v>
      </c>
      <c r="U19" s="469" t="e">
        <f>CONCATENATE(U15,IF(ISTEXT(U17),"; ",""),U17)</f>
        <v>#REF!</v>
      </c>
      <c r="V19" s="285"/>
      <c r="W19" s="464"/>
      <c r="X19" s="41" t="str">
        <f>CONCATENATE("19: ",IF(ISTEXT(Y19),Y19,"-"))</f>
        <v>19: 0</v>
      </c>
      <c r="Y19" s="42" t="str">
        <f t="shared" si="0"/>
        <v>0</v>
      </c>
      <c r="Z19" s="42">
        <f>X463</f>
        <v>0</v>
      </c>
      <c r="AA19" s="42">
        <f>X452</f>
        <v>0</v>
      </c>
      <c r="AB19" s="42">
        <f>X467</f>
        <v>0</v>
      </c>
      <c r="AC19" s="42">
        <f>X456</f>
        <v>0</v>
      </c>
      <c r="AD19" s="42">
        <f>X459</f>
        <v>0</v>
      </c>
      <c r="AH19" s="1"/>
    </row>
    <row r="20" spans="1:34" ht="15.75" customHeight="1" x14ac:dyDescent="0.2">
      <c r="A20" s="8">
        <v>19</v>
      </c>
      <c r="B20" s="44" t="e">
        <f>#REF!</f>
        <v>#REF!</v>
      </c>
      <c r="C20" s="45" t="e">
        <f>#REF!</f>
        <v>#REF!</v>
      </c>
      <c r="D20" s="44" t="e">
        <f>#REF!</f>
        <v>#REF!</v>
      </c>
      <c r="E20" s="46" t="e">
        <f>#REF!</f>
        <v>#REF!</v>
      </c>
      <c r="F20" s="53" t="e">
        <f t="shared" si="1"/>
        <v>#REF!</v>
      </c>
      <c r="G20" s="54" t="e">
        <f t="shared" si="2"/>
        <v>#REF!</v>
      </c>
      <c r="H20" s="55" t="e">
        <f>IF(#REF!=TRUE,"",TEXT(F20,"dd"))</f>
        <v>#REF!</v>
      </c>
      <c r="I20" s="54" t="e">
        <f t="shared" si="3"/>
        <v>#REF!</v>
      </c>
      <c r="J20" s="54" t="e">
        <f t="shared" si="4"/>
        <v>#REF!</v>
      </c>
      <c r="K20" s="54" t="e">
        <f>IF(#REF!=TRUE,"",TEXT(G20,"dd"))</f>
        <v>#REF!</v>
      </c>
      <c r="L20" s="54" t="e">
        <f t="shared" si="5"/>
        <v>#REF!</v>
      </c>
      <c r="M20" s="56" t="e">
        <f t="shared" si="6"/>
        <v>#REF!</v>
      </c>
      <c r="N20" s="8" t="e">
        <f>#REF!</f>
        <v>#REF!</v>
      </c>
      <c r="O20" s="8" t="e">
        <f>#REF!</f>
        <v>#REF!</v>
      </c>
      <c r="P20" s="8" t="e">
        <f t="shared" si="7"/>
        <v>#REF!</v>
      </c>
      <c r="Q20" s="8" t="e">
        <f>CONCATENATE($W$30,"-",IF(#REF!=TRUE,TEXT(F20,"___.mm.yyyy"),TEXT(F20,"dd.mm.yyyy")))</f>
        <v>#REF!</v>
      </c>
      <c r="R20" s="8" t="e">
        <f t="shared" si="8"/>
        <v>#REF!</v>
      </c>
      <c r="S20" s="8" t="e">
        <f t="shared" si="9"/>
        <v>#REF!</v>
      </c>
      <c r="T20" s="8" t="e">
        <f t="shared" si="10"/>
        <v>#REF!</v>
      </c>
      <c r="U20" s="470"/>
      <c r="V20" s="285"/>
      <c r="W20" s="464"/>
      <c r="X20" s="41" t="str">
        <f>CONCATENATE("20: ",IF(ISTEXT(Y20),Y20,"-"))</f>
        <v>20: 0</v>
      </c>
      <c r="Y20" s="42" t="str">
        <f t="shared" si="0"/>
        <v>0</v>
      </c>
      <c r="Z20" s="42">
        <f>X485</f>
        <v>0</v>
      </c>
      <c r="AA20" s="42">
        <f>X474</f>
        <v>0</v>
      </c>
      <c r="AB20" s="42">
        <f>X489</f>
        <v>0</v>
      </c>
      <c r="AC20" s="42">
        <f>X478</f>
        <v>0</v>
      </c>
      <c r="AD20" s="42">
        <f>X481</f>
        <v>0</v>
      </c>
      <c r="AH20" s="1"/>
    </row>
    <row r="21" spans="1:34" ht="15.75" customHeight="1" x14ac:dyDescent="0.2">
      <c r="A21" s="8">
        <v>20</v>
      </c>
      <c r="B21" s="44" t="e">
        <f>#REF!</f>
        <v>#REF!</v>
      </c>
      <c r="C21" s="45" t="e">
        <f>#REF!</f>
        <v>#REF!</v>
      </c>
      <c r="D21" s="44" t="e">
        <f>#REF!</f>
        <v>#REF!</v>
      </c>
      <c r="E21" s="46" t="e">
        <f>#REF!</f>
        <v>#REF!</v>
      </c>
      <c r="F21" s="53" t="e">
        <f t="shared" si="1"/>
        <v>#REF!</v>
      </c>
      <c r="G21" s="54" t="e">
        <f t="shared" si="2"/>
        <v>#REF!</v>
      </c>
      <c r="H21" s="55" t="e">
        <f>IF(#REF!=TRUE,"",TEXT(F21,"dd"))</f>
        <v>#REF!</v>
      </c>
      <c r="I21" s="54" t="e">
        <f t="shared" si="3"/>
        <v>#REF!</v>
      </c>
      <c r="J21" s="54" t="e">
        <f t="shared" si="4"/>
        <v>#REF!</v>
      </c>
      <c r="K21" s="54" t="e">
        <f>IF(#REF!=TRUE,"",TEXT(G21,"dd"))</f>
        <v>#REF!</v>
      </c>
      <c r="L21" s="54" t="e">
        <f t="shared" si="5"/>
        <v>#REF!</v>
      </c>
      <c r="M21" s="56" t="e">
        <f t="shared" si="6"/>
        <v>#REF!</v>
      </c>
      <c r="N21" s="8" t="e">
        <f>#REF!</f>
        <v>#REF!</v>
      </c>
      <c r="O21" s="8" t="e">
        <f>#REF!</f>
        <v>#REF!</v>
      </c>
      <c r="P21" s="8" t="e">
        <f t="shared" si="7"/>
        <v>#REF!</v>
      </c>
      <c r="Q21" s="8" t="e">
        <f>CONCATENATE($W$30,"-",IF(#REF!=TRUE,TEXT(F21,"___.mm.yyyy"),TEXT(F21,"dd.mm.yyyy")))</f>
        <v>#REF!</v>
      </c>
      <c r="R21" s="8" t="e">
        <f t="shared" si="8"/>
        <v>#REF!</v>
      </c>
      <c r="S21" s="8" t="e">
        <f t="shared" si="9"/>
        <v>#REF!</v>
      </c>
      <c r="T21" s="8" t="e">
        <f t="shared" si="10"/>
        <v>#REF!</v>
      </c>
      <c r="U21" s="468" t="e">
        <f>CONCATENATE(U16,IF(ISBLANK(U18),"","; "),U18)</f>
        <v>#REF!</v>
      </c>
      <c r="V21" s="285"/>
      <c r="W21" s="464"/>
      <c r="X21" s="41" t="str">
        <f>CONCATENATE("21: ",IF(ISTEXT(Y21),Y21,"-"))</f>
        <v>21: 0</v>
      </c>
      <c r="Y21" s="42" t="str">
        <f t="shared" si="0"/>
        <v>0</v>
      </c>
      <c r="Z21" s="42">
        <f>X507</f>
        <v>0</v>
      </c>
      <c r="AA21" s="42">
        <f>X496</f>
        <v>0</v>
      </c>
      <c r="AB21" s="42">
        <f>X511</f>
        <v>0</v>
      </c>
      <c r="AC21" s="42">
        <f>X500</f>
        <v>0</v>
      </c>
      <c r="AD21" s="42">
        <f>X503</f>
        <v>0</v>
      </c>
      <c r="AH21" s="1"/>
    </row>
    <row r="22" spans="1:34" ht="15.75" customHeight="1" x14ac:dyDescent="0.2">
      <c r="A22" s="8">
        <v>21</v>
      </c>
      <c r="B22" s="44" t="e">
        <f>#REF!</f>
        <v>#REF!</v>
      </c>
      <c r="C22" s="45" t="e">
        <f>#REF!</f>
        <v>#REF!</v>
      </c>
      <c r="D22" s="44" t="e">
        <f>#REF!</f>
        <v>#REF!</v>
      </c>
      <c r="E22" s="46" t="e">
        <f>#REF!</f>
        <v>#REF!</v>
      </c>
      <c r="F22" s="53" t="e">
        <f t="shared" si="1"/>
        <v>#REF!</v>
      </c>
      <c r="G22" s="54" t="e">
        <f t="shared" si="2"/>
        <v>#REF!</v>
      </c>
      <c r="H22" s="55" t="e">
        <f>IF(#REF!=TRUE,"",TEXT(F22,"dd"))</f>
        <v>#REF!</v>
      </c>
      <c r="I22" s="54" t="e">
        <f t="shared" si="3"/>
        <v>#REF!</v>
      </c>
      <c r="J22" s="54" t="e">
        <f t="shared" si="4"/>
        <v>#REF!</v>
      </c>
      <c r="K22" s="54" t="e">
        <f>IF(#REF!=TRUE,"",TEXT(G22,"dd"))</f>
        <v>#REF!</v>
      </c>
      <c r="L22" s="54" t="e">
        <f t="shared" si="5"/>
        <v>#REF!</v>
      </c>
      <c r="M22" s="56" t="e">
        <f t="shared" si="6"/>
        <v>#REF!</v>
      </c>
      <c r="N22" s="8" t="e">
        <f>#REF!</f>
        <v>#REF!</v>
      </c>
      <c r="O22" s="8" t="e">
        <f>#REF!</f>
        <v>#REF!</v>
      </c>
      <c r="P22" s="8" t="e">
        <f t="shared" si="7"/>
        <v>#REF!</v>
      </c>
      <c r="Q22" s="8" t="e">
        <f>CONCATENATE($W$30,"-",IF(#REF!=TRUE,TEXT(F22,"___.mm.yyyy"),TEXT(F22,"dd.mm.yyyy")))</f>
        <v>#REF!</v>
      </c>
      <c r="R22" s="8" t="e">
        <f t="shared" si="8"/>
        <v>#REF!</v>
      </c>
      <c r="S22" s="8" t="e">
        <f t="shared" si="9"/>
        <v>#REF!</v>
      </c>
      <c r="T22" s="8" t="e">
        <f t="shared" si="10"/>
        <v>#REF!</v>
      </c>
      <c r="U22" s="389"/>
      <c r="V22" s="390"/>
      <c r="W22" s="437"/>
      <c r="X22" s="41" t="str">
        <f>CONCATENATE("22: ",IF(ISTEXT(Y22),Y22,"-"))</f>
        <v>22: 0</v>
      </c>
      <c r="Y22" s="42" t="str">
        <f t="shared" si="0"/>
        <v>0</v>
      </c>
      <c r="Z22" s="42">
        <f>X529</f>
        <v>0</v>
      </c>
      <c r="AA22" s="42">
        <f>X518</f>
        <v>0</v>
      </c>
      <c r="AB22" s="42">
        <f>X533</f>
        <v>0</v>
      </c>
      <c r="AC22" s="42">
        <f>X522</f>
        <v>0</v>
      </c>
      <c r="AD22" s="42">
        <f>X525</f>
        <v>0</v>
      </c>
      <c r="AH22" s="1"/>
    </row>
    <row r="23" spans="1:34" ht="15.75" customHeight="1" x14ac:dyDescent="0.2">
      <c r="A23" s="8">
        <v>22</v>
      </c>
      <c r="B23" s="44" t="e">
        <f>#REF!</f>
        <v>#REF!</v>
      </c>
      <c r="C23" s="45" t="e">
        <f>#REF!</f>
        <v>#REF!</v>
      </c>
      <c r="D23" s="44" t="e">
        <f>#REF!</f>
        <v>#REF!</v>
      </c>
      <c r="E23" s="46" t="e">
        <f>#REF!</f>
        <v>#REF!</v>
      </c>
      <c r="F23" s="53" t="e">
        <f t="shared" si="1"/>
        <v>#REF!</v>
      </c>
      <c r="G23" s="54" t="e">
        <f t="shared" si="2"/>
        <v>#REF!</v>
      </c>
      <c r="H23" s="55" t="e">
        <f>IF(#REF!=TRUE,"",TEXT(F23,"dd"))</f>
        <v>#REF!</v>
      </c>
      <c r="I23" s="54" t="e">
        <f t="shared" si="3"/>
        <v>#REF!</v>
      </c>
      <c r="J23" s="54" t="e">
        <f t="shared" si="4"/>
        <v>#REF!</v>
      </c>
      <c r="K23" s="54" t="e">
        <f>IF(#REF!=TRUE,"",TEXT(G23,"dd"))</f>
        <v>#REF!</v>
      </c>
      <c r="L23" s="54" t="e">
        <f t="shared" si="5"/>
        <v>#REF!</v>
      </c>
      <c r="M23" s="56" t="e">
        <f t="shared" si="6"/>
        <v>#REF!</v>
      </c>
      <c r="N23" s="8" t="e">
        <f>#REF!</f>
        <v>#REF!</v>
      </c>
      <c r="O23" s="8" t="e">
        <f>#REF!</f>
        <v>#REF!</v>
      </c>
      <c r="P23" s="8" t="e">
        <f t="shared" si="7"/>
        <v>#REF!</v>
      </c>
      <c r="Q23" s="8" t="e">
        <f>CONCATENATE($W$30,"-",IF(#REF!=TRUE,TEXT(F23,"___.mm.yyyy"),TEXT(F23,"dd.mm.yyyy")))</f>
        <v>#REF!</v>
      </c>
      <c r="R23" s="8" t="e">
        <f t="shared" si="8"/>
        <v>#REF!</v>
      </c>
      <c r="S23" s="8" t="e">
        <f t="shared" si="9"/>
        <v>#REF!</v>
      </c>
      <c r="T23" s="8" t="e">
        <f t="shared" si="10"/>
        <v>#REF!</v>
      </c>
      <c r="U23" s="473" t="s">
        <v>279</v>
      </c>
      <c r="V23" s="461"/>
      <c r="W23" s="462"/>
      <c r="X23" s="41" t="str">
        <f>CONCATENATE("23: ",IF(ISTEXT(Y23),Y23,"-"))</f>
        <v>23: 0</v>
      </c>
      <c r="Y23" s="42" t="str">
        <f t="shared" si="0"/>
        <v>0</v>
      </c>
      <c r="Z23" s="42">
        <f>X551</f>
        <v>0</v>
      </c>
      <c r="AA23" s="42">
        <f>X540</f>
        <v>0</v>
      </c>
      <c r="AB23" s="42">
        <f>X555</f>
        <v>0</v>
      </c>
      <c r="AC23" s="42">
        <f>X544</f>
        <v>0</v>
      </c>
      <c r="AD23" s="42">
        <f>X547</f>
        <v>0</v>
      </c>
      <c r="AH23" s="1"/>
    </row>
    <row r="24" spans="1:34" ht="15.75" customHeight="1" x14ac:dyDescent="0.2">
      <c r="A24" s="8">
        <v>23</v>
      </c>
      <c r="B24" s="44" t="e">
        <f>#REF!</f>
        <v>#REF!</v>
      </c>
      <c r="C24" s="45" t="e">
        <f>#REF!</f>
        <v>#REF!</v>
      </c>
      <c r="D24" s="44" t="e">
        <f>#REF!</f>
        <v>#REF!</v>
      </c>
      <c r="E24" s="46" t="e">
        <f>#REF!</f>
        <v>#REF!</v>
      </c>
      <c r="F24" s="53" t="e">
        <f t="shared" si="1"/>
        <v>#REF!</v>
      </c>
      <c r="G24" s="54" t="e">
        <f t="shared" si="2"/>
        <v>#REF!</v>
      </c>
      <c r="H24" s="55" t="e">
        <f>IF(#REF!=TRUE,"",TEXT(F24,"dd"))</f>
        <v>#REF!</v>
      </c>
      <c r="I24" s="54" t="e">
        <f t="shared" si="3"/>
        <v>#REF!</v>
      </c>
      <c r="J24" s="54" t="e">
        <f t="shared" si="4"/>
        <v>#REF!</v>
      </c>
      <c r="K24" s="54" t="e">
        <f>IF(#REF!=TRUE,"",TEXT(G24,"dd"))</f>
        <v>#REF!</v>
      </c>
      <c r="L24" s="54" t="e">
        <f t="shared" si="5"/>
        <v>#REF!</v>
      </c>
      <c r="M24" s="56" t="e">
        <f t="shared" si="6"/>
        <v>#REF!</v>
      </c>
      <c r="N24" s="8" t="e">
        <f>#REF!</f>
        <v>#REF!</v>
      </c>
      <c r="O24" s="8" t="e">
        <f>#REF!</f>
        <v>#REF!</v>
      </c>
      <c r="P24" s="8" t="e">
        <f t="shared" si="7"/>
        <v>#REF!</v>
      </c>
      <c r="Q24" s="8" t="e">
        <f>CONCATENATE($W$30,"-",IF(#REF!=TRUE,TEXT(F24,"___.mm.yyyy"),TEXT(F24,"dd.mm.yyyy")))</f>
        <v>#REF!</v>
      </c>
      <c r="R24" s="8" t="e">
        <f t="shared" si="8"/>
        <v>#REF!</v>
      </c>
      <c r="S24" s="8" t="e">
        <f t="shared" si="9"/>
        <v>#REF!</v>
      </c>
      <c r="T24" s="8" t="e">
        <f t="shared" si="10"/>
        <v>#REF!</v>
      </c>
      <c r="U24" s="62" t="e">
        <f>CONCATENATE(IF(ISBLANK(W24),"","ID - "),W24,IF(ISBLANK(W24),""," Водитель"))</f>
        <v>#REF!</v>
      </c>
      <c r="V24" s="63" t="e">
        <f>CONCATENATE(IF(ISBLANK(W24),"","ID - "),W24,IF(ISBLANK(W24),""," Машинист"))</f>
        <v>#REF!</v>
      </c>
      <c r="W24" s="64" t="e">
        <f>IF(#REF!=X1,X69,IF(#REF!=X2,X91,IF(#REF!=X3,X113,IF(#REF!=X4,X135,IF(#REF!=X5,X157,IF(#REF!=X6,X179,IF(#REF!=X7,X201,IF(#REF!=X8,X223,IF(#REF!=X9,X245,IF(#REF!=X10,X267,IF(#REF!=X11,X289,IF(#REF!=X12,X311,IF(#REF!=X13,X333,IF(#REF!=X14,X355,IF(#REF!=X15,X377,IF(#REF!=X16,X399,IF(#REF!=X17,X421,IF(#REF!=X18,X443,IF(#REF!=X19,X465,IF(#REF!=X20,X487,IF(#REF!=X21,X509,IF(#REF!=X22,X531,IF(#REF!=X23,X553,IF(#REF!=X24,X575,IF(#REF!=X25,X597,IF(#REF!=X26,X619,IF(#REF!=X27,X641,IF(#REF!=X28,X663,IF(#REF!=X29,X685,IF(#REF!=X30,X707,IF(#REF!=X31,X729,IF(#REF!=X32,X751,IF(#REF!=X33,X773,IF(#REF!=X34,X795,IF(#REF!=X35,X817,IF(#REF!=X36,X839,IF(#REF!=X37,X861,IF(#REF!=X38,X883,IF(#REF!=X39,X905,IF(#REF!=X40,X927,IF(#REF!=X41,X949,IF(#REF!=X42,X971,IF(#REF!=X43,X993,IF(#REF!=X44,X1015,IF(#REF!=X45,X1037,IF(#REF!=X46,X1059,IF(#REF!=X47,X1081,IF(#REF!=X48,X1103,IF(#REF!=X49,X1125,IF(#REF!=X50,X1147,""))))))))))))))))))))))))))))))))))))))))))))))))))</f>
        <v>#REF!</v>
      </c>
      <c r="X24" s="41" t="str">
        <f>CONCATENATE("24: ",IF(ISTEXT(Y24),Y24,"-"))</f>
        <v>24: 0</v>
      </c>
      <c r="Y24" s="42" t="str">
        <f t="shared" si="0"/>
        <v>0</v>
      </c>
      <c r="Z24" s="42">
        <f>X573</f>
        <v>0</v>
      </c>
      <c r="AA24" s="42">
        <f>X562</f>
        <v>0</v>
      </c>
      <c r="AB24" s="42">
        <f>X577</f>
        <v>0</v>
      </c>
      <c r="AC24" s="42">
        <f>X566</f>
        <v>0</v>
      </c>
      <c r="AD24" s="42">
        <f>X569</f>
        <v>0</v>
      </c>
      <c r="AH24" s="1"/>
    </row>
    <row r="25" spans="1:34" ht="15.75" customHeight="1" x14ac:dyDescent="0.2">
      <c r="A25" s="8">
        <v>24</v>
      </c>
      <c r="B25" s="44" t="e">
        <f>#REF!</f>
        <v>#REF!</v>
      </c>
      <c r="C25" s="45" t="e">
        <f>#REF!</f>
        <v>#REF!</v>
      </c>
      <c r="D25" s="44" t="e">
        <f>#REF!</f>
        <v>#REF!</v>
      </c>
      <c r="E25" s="46" t="e">
        <f>#REF!</f>
        <v>#REF!</v>
      </c>
      <c r="F25" s="53" t="e">
        <f t="shared" si="1"/>
        <v>#REF!</v>
      </c>
      <c r="G25" s="54" t="e">
        <f t="shared" si="2"/>
        <v>#REF!</v>
      </c>
      <c r="H25" s="55" t="e">
        <f>IF(#REF!=TRUE,"",TEXT(F25,"dd"))</f>
        <v>#REF!</v>
      </c>
      <c r="I25" s="54" t="e">
        <f t="shared" si="3"/>
        <v>#REF!</v>
      </c>
      <c r="J25" s="54" t="e">
        <f t="shared" si="4"/>
        <v>#REF!</v>
      </c>
      <c r="K25" s="54" t="e">
        <f>IF(#REF!=TRUE,"",TEXT(G25,"dd"))</f>
        <v>#REF!</v>
      </c>
      <c r="L25" s="54" t="e">
        <f t="shared" si="5"/>
        <v>#REF!</v>
      </c>
      <c r="M25" s="56" t="e">
        <f t="shared" si="6"/>
        <v>#REF!</v>
      </c>
      <c r="N25" s="8" t="e">
        <f>#REF!</f>
        <v>#REF!</v>
      </c>
      <c r="O25" s="8" t="e">
        <f>#REF!</f>
        <v>#REF!</v>
      </c>
      <c r="P25" s="8" t="e">
        <f t="shared" si="7"/>
        <v>#REF!</v>
      </c>
      <c r="Q25" s="8" t="e">
        <f>CONCATENATE($W$30,"-",IF(#REF!=TRUE,TEXT(F25,"___.mm.yyyy"),TEXT(F25,"dd.mm.yyyy")))</f>
        <v>#REF!</v>
      </c>
      <c r="R25" s="8" t="e">
        <f t="shared" si="8"/>
        <v>#REF!</v>
      </c>
      <c r="S25" s="8" t="e">
        <f t="shared" si="9"/>
        <v>#REF!</v>
      </c>
      <c r="T25" s="8" t="e">
        <f t="shared" si="10"/>
        <v>#REF!</v>
      </c>
      <c r="U25" s="65" t="e">
        <f>CONCATENATE(IF(ISBLANK(W25),"","ID - "),W25,IF(ISBLANK(W25),""," Второй водитель"))</f>
        <v>#REF!</v>
      </c>
      <c r="V25" s="66" t="e">
        <f>CONCATENATE(IF(ISBLANK(W25),"","ID - "),W25,IF(ISBLANK(W25),""," Второй машинист"))</f>
        <v>#REF!</v>
      </c>
      <c r="W25" s="67" t="e">
        <f>IF(#REF!=X1,X73,IF(#REF!=X2,X95,IF(#REF!=X3,X117,IF(#REF!=X4,X139,IF(#REF!=X5,X161,IF(#REF!=X6,X183,IF(#REF!=X7,X205,IF(#REF!=X8,X227,IF(#REF!=X9,X249,IF(#REF!=X10,X271,IF(#REF!=X11,X293,IF(#REF!=X12,X315,IF(#REF!=X13,X337,IF(#REF!=X14,X359,IF(#REF!=X15,X381,IF(#REF!=X16,X403,IF(#REF!=X17,X425,IF(#REF!=X18,X447,IF(#REF!=X19,X469,IF(#REF!=X20,X491,IF(#REF!=X21,X513,IF(#REF!=X22,X535,IF(#REF!=X23,X557,IF(#REF!=X24,X579,IF(#REF!=X25,X601,IF(#REF!=X26,X623,IF(#REF!=X27,X645,IF(#REF!=X28,X667,IF(#REF!=X29,X689,IF(#REF!=X30,X711,IF(#REF!=X31,X733,IF(#REF!=X32,X755,IF(#REF!=X33,X777,IF(#REF!=X34,X799,IF(#REF!=X35,X821,IF(#REF!=X36,X843,IF(#REF!=X37,X865,IF(#REF!=X38,X887,IF(#REF!=X39,X909,IF(#REF!=X40,X931,IF(#REF!=X41,X953,IF(#REF!=X42,X975,IF(#REF!=X43,X997,IF(#REF!=X44,X1019,IF(#REF!=X45,X1041,IF(#REF!=X46,X1063,IF(#REF!=X47,X1085,IF(#REF!=X48,X1107,IF(#REF!=X49,X1129,IF(#REF!=X50,X1151,""))))))))))))))))))))))))))))))))))))))))))))))))))</f>
        <v>#REF!</v>
      </c>
      <c r="X25" s="41" t="str">
        <f>CONCATENATE("25: ",IF(ISTEXT(Y25),Y25,"-"))</f>
        <v>25: 0</v>
      </c>
      <c r="Y25" s="42" t="str">
        <f t="shared" si="0"/>
        <v>0</v>
      </c>
      <c r="Z25" s="42">
        <f>X595</f>
        <v>0</v>
      </c>
      <c r="AA25" s="42">
        <f>X584</f>
        <v>0</v>
      </c>
      <c r="AB25" s="42">
        <f>X599</f>
        <v>0</v>
      </c>
      <c r="AC25" s="42">
        <f>X588</f>
        <v>0</v>
      </c>
      <c r="AD25" s="42">
        <f>X591</f>
        <v>0</v>
      </c>
      <c r="AH25" s="1"/>
    </row>
    <row r="26" spans="1:34" ht="15.75" customHeight="1" x14ac:dyDescent="0.2">
      <c r="A26" s="8">
        <v>25</v>
      </c>
      <c r="B26" s="44" t="e">
        <f>#REF!</f>
        <v>#REF!</v>
      </c>
      <c r="C26" s="45" t="e">
        <f>#REF!</f>
        <v>#REF!</v>
      </c>
      <c r="D26" s="44" t="e">
        <f>#REF!</f>
        <v>#REF!</v>
      </c>
      <c r="E26" s="46" t="e">
        <f>#REF!</f>
        <v>#REF!</v>
      </c>
      <c r="F26" s="53" t="e">
        <f t="shared" si="1"/>
        <v>#REF!</v>
      </c>
      <c r="G26" s="54" t="e">
        <f t="shared" si="2"/>
        <v>#REF!</v>
      </c>
      <c r="H26" s="55" t="e">
        <f>IF(#REF!=TRUE,"",TEXT(F26,"dd"))</f>
        <v>#REF!</v>
      </c>
      <c r="I26" s="54" t="e">
        <f t="shared" si="3"/>
        <v>#REF!</v>
      </c>
      <c r="J26" s="54" t="e">
        <f t="shared" si="4"/>
        <v>#REF!</v>
      </c>
      <c r="K26" s="54" t="e">
        <f>IF(#REF!=TRUE,"",TEXT(G26,"dd"))</f>
        <v>#REF!</v>
      </c>
      <c r="L26" s="54" t="e">
        <f t="shared" si="5"/>
        <v>#REF!</v>
      </c>
      <c r="M26" s="56" t="e">
        <f t="shared" si="6"/>
        <v>#REF!</v>
      </c>
      <c r="N26" s="8" t="e">
        <f>#REF!</f>
        <v>#REF!</v>
      </c>
      <c r="O26" s="8" t="e">
        <f>#REF!</f>
        <v>#REF!</v>
      </c>
      <c r="P26" s="8" t="e">
        <f t="shared" si="7"/>
        <v>#REF!</v>
      </c>
      <c r="Q26" s="8" t="e">
        <f>CONCATENATE($W$30,"-",IF(#REF!=TRUE,TEXT(F26,"___.mm.yyyy"),TEXT(F26,"dd.mm.yyyy")))</f>
        <v>#REF!</v>
      </c>
      <c r="R26" s="8" t="e">
        <f t="shared" si="8"/>
        <v>#REF!</v>
      </c>
      <c r="S26" s="8" t="e">
        <f t="shared" si="9"/>
        <v>#REF!</v>
      </c>
      <c r="T26" s="8" t="e">
        <f t="shared" si="10"/>
        <v>#REF!</v>
      </c>
      <c r="U26" s="65" t="e">
        <f>CONCATENATE(IF(ISBLANK(W26),"","ID - "),W26,IF(ISBLANK(W26),""," Автомобиль"))</f>
        <v>#REF!</v>
      </c>
      <c r="V26" s="66" t="e">
        <f>CONCATENATE(IF(ISBLANK(W26),"","ID - "),W26,IF(ISBLANK(W26),""," Машина"))</f>
        <v>#REF!</v>
      </c>
      <c r="W26" s="67" t="e">
        <f>IF(#REF!=X1,X57,IF(#REF!=X2,X79,IF(#REF!=X3,X101,IF(#REF!=X4,X123,IF(#REF!=X5,X145,IF(#REF!=X6,X167,IF(#REF!=X7,X189,IF(#REF!=X8,X211,IF(#REF!=X9,X233,IF(#REF!=X10,X255,IF(#REF!=X11,X277,IF(#REF!=X12,X299,IF(#REF!=X13,X321,IF(#REF!=X14,X343,IF(#REF!=X15,X365,IF(#REF!=X16,X387,IF(#REF!=X17,X409,IF(#REF!=X18,X431,IF(#REF!=X19,X453,IF(#REF!=X20,X475,IF(#REF!=X21,X497,IF(#REF!=X22,X519,IF(#REF!=X23,X541,IF(#REF!=X24,X563,IF(#REF!=X25,X585,IF(#REF!=X26,X607,IF(#REF!=X27,X629,IF(#REF!=X28,X651,IF(#REF!=X29,X673,IF(#REF!=X30,X695,IF(#REF!=X31,X717,IF(#REF!=X32,X739,IF(#REF!=X33,X761,IF(#REF!=X34,X783,IF(#REF!=X35,X805,IF(#REF!=X36,X827,IF(#REF!=X37,X849,IF(#REF!=X38,X871,IF(#REF!=X39,X893,IF(#REF!=X40,X915,IF(#REF!=X41,X937,IF(#REF!=X42,X959,IF(#REF!=X43,X981,IF(#REF!=X44,X1003,IF(#REF!=X45,X1025,IF(#REF!=X46,X1047,IF(#REF!=X47,X1069,IF(#REF!=X48,X1091,IF(#REF!=X49,X1113,IF(#REF!=X50,X1135,""))))))))))))))))))))))))))))))))))))))))))))))))))</f>
        <v>#REF!</v>
      </c>
      <c r="X26" s="41" t="str">
        <f>CONCATENATE("26: ",IF(ISTEXT(Y26),Y26,"-"))</f>
        <v>26: 0</v>
      </c>
      <c r="Y26" s="42" t="str">
        <f t="shared" si="0"/>
        <v>0</v>
      </c>
      <c r="Z26" s="68">
        <f>X617</f>
        <v>0</v>
      </c>
      <c r="AA26" s="68">
        <f>X606</f>
        <v>0</v>
      </c>
      <c r="AB26" s="68">
        <f>X621</f>
        <v>0</v>
      </c>
      <c r="AC26" s="68">
        <f>X610</f>
        <v>0</v>
      </c>
      <c r="AD26" s="68">
        <f>X613</f>
        <v>0</v>
      </c>
      <c r="AF26" s="8">
        <f>26</f>
        <v>26</v>
      </c>
      <c r="AH26" s="1"/>
    </row>
    <row r="27" spans="1:34" ht="15.75" customHeight="1" x14ac:dyDescent="0.2">
      <c r="A27" s="8">
        <v>26</v>
      </c>
      <c r="B27" s="44" t="e">
        <f>#REF!</f>
        <v>#REF!</v>
      </c>
      <c r="C27" s="45" t="e">
        <f>#REF!</f>
        <v>#REF!</v>
      </c>
      <c r="D27" s="44" t="e">
        <f>#REF!</f>
        <v>#REF!</v>
      </c>
      <c r="E27" s="46" t="e">
        <f>#REF!</f>
        <v>#REF!</v>
      </c>
      <c r="F27" s="53" t="e">
        <f t="shared" si="1"/>
        <v>#REF!</v>
      </c>
      <c r="G27" s="54" t="e">
        <f t="shared" si="2"/>
        <v>#REF!</v>
      </c>
      <c r="H27" s="55" t="e">
        <f>IF(#REF!=TRUE,"",TEXT(F27,"dd"))</f>
        <v>#REF!</v>
      </c>
      <c r="I27" s="54" t="e">
        <f t="shared" si="3"/>
        <v>#REF!</v>
      </c>
      <c r="J27" s="54" t="e">
        <f t="shared" si="4"/>
        <v>#REF!</v>
      </c>
      <c r="K27" s="54" t="e">
        <f>IF(#REF!=TRUE,"",TEXT(G27,"dd"))</f>
        <v>#REF!</v>
      </c>
      <c r="L27" s="54" t="e">
        <f t="shared" si="5"/>
        <v>#REF!</v>
      </c>
      <c r="M27" s="56" t="e">
        <f t="shared" si="6"/>
        <v>#REF!</v>
      </c>
      <c r="N27" s="8" t="e">
        <f>#REF!</f>
        <v>#REF!</v>
      </c>
      <c r="O27" s="8" t="e">
        <f>#REF!</f>
        <v>#REF!</v>
      </c>
      <c r="P27" s="8" t="e">
        <f t="shared" si="7"/>
        <v>#REF!</v>
      </c>
      <c r="Q27" s="8" t="e">
        <f>CONCATENATE($W$30,"-",IF(#REF!=TRUE,TEXT(F27,"___.mm.yyyy"),TEXT(F27,"dd.mm.yyyy")))</f>
        <v>#REF!</v>
      </c>
      <c r="R27" s="8" t="e">
        <f t="shared" si="8"/>
        <v>#REF!</v>
      </c>
      <c r="S27" s="8" t="e">
        <f t="shared" si="9"/>
        <v>#REF!</v>
      </c>
      <c r="T27" s="8" t="e">
        <f t="shared" si="10"/>
        <v>#REF!</v>
      </c>
      <c r="U27" s="467" t="e">
        <f>CONCATENATE(IF(ISBLANK(W27),"","ID - "),W27,IF(ISBLANK(W27),""," Прицеп"))</f>
        <v>#REF!</v>
      </c>
      <c r="V27" s="399"/>
      <c r="W27" s="67" t="e">
        <f>IF(#REF!=X1,X61,IF(#REF!=X2,X83,IF(#REF!=X3,X105,IF(#REF!=X4,X127,IF(#REF!=X5,X149,IF(#REF!=X6,X171,IF(#REF!=X7,X193,IF(#REF!=X8,X215,IF(#REF!=X9,X237,IF(#REF!=X10,X259,IF(#REF!=X11,X281,IF(#REF!=X12,X303,IF(#REF!=X13,X325,IF(#REF!=X14,X347,IF(#REF!=X15,X369,IF(#REF!=X16,X391,IF(#REF!=X17,X413,IF(#REF!=X18,X435,IF(#REF!=X19,X457,IF(#REF!=X20,X479,IF(#REF!=X21,X501,IF(#REF!=X22,X523,IF(#REF!=X23,X545,IF(#REF!=X24,X567,IF(#REF!=X25,X589,IF(#REF!=X26,X611,IF(#REF!=X27,X633,IF(#REF!=X28,X655,IF(#REF!=X29,X677,IF(#REF!=X30,X699,IF(#REF!=X31,X721,IF(#REF!=X32,X743,IF(#REF!=X33,X765,IF(#REF!=X34,X787,IF(#REF!=X35,X809,IF(#REF!=X36,X831,IF(#REF!=X37,X853,IF(#REF!=X38,X875,IF(#REF!=X39,X897,IF(#REF!=X40,X919,IF(#REF!=X41,X941,IF(#REF!=X42,X963,IF(#REF!=X43,X985,IF(#REF!=X44,X1007,IF(#REF!=X45,X1029,IF(#REF!=X46,X1051,IF(#REF!=X47,X1073,IF(#REF!=X48,X1095,IF(#REF!=X49,X1117,IF(#REF!=X50,X1139,""))))))))))))))))))))))))))))))))))))))))))))))))))</f>
        <v>#REF!</v>
      </c>
      <c r="X27" s="41" t="str">
        <f>CONCATENATE("27: ",IF(ISTEXT(Y27),Y27,"-"))</f>
        <v>27: 0</v>
      </c>
      <c r="Y27" s="42" t="str">
        <f t="shared" si="0"/>
        <v>0</v>
      </c>
      <c r="Z27" s="68">
        <f>X639</f>
        <v>0</v>
      </c>
      <c r="AA27" s="68">
        <f>X628</f>
        <v>0</v>
      </c>
      <c r="AB27" s="68">
        <f>X643</f>
        <v>0</v>
      </c>
      <c r="AC27" s="68">
        <f>X632</f>
        <v>0</v>
      </c>
      <c r="AD27" s="68">
        <f>X635</f>
        <v>0</v>
      </c>
      <c r="AF27" s="8">
        <f t="shared" ref="AF27:AF50" si="11">AF26+1</f>
        <v>27</v>
      </c>
      <c r="AH27" s="1"/>
    </row>
    <row r="28" spans="1:34" ht="15.75" customHeight="1" x14ac:dyDescent="0.2">
      <c r="A28" s="8">
        <v>27</v>
      </c>
      <c r="B28" s="44" t="e">
        <f>#REF!</f>
        <v>#REF!</v>
      </c>
      <c r="C28" s="45" t="e">
        <f>#REF!</f>
        <v>#REF!</v>
      </c>
      <c r="D28" s="44" t="e">
        <f>#REF!</f>
        <v>#REF!</v>
      </c>
      <c r="E28" s="46" t="e">
        <f>#REF!</f>
        <v>#REF!</v>
      </c>
      <c r="F28" s="53" t="e">
        <f t="shared" si="1"/>
        <v>#REF!</v>
      </c>
      <c r="G28" s="54" t="e">
        <f t="shared" si="2"/>
        <v>#REF!</v>
      </c>
      <c r="H28" s="55" t="e">
        <f>IF(#REF!=TRUE,"",TEXT(F28,"dd"))</f>
        <v>#REF!</v>
      </c>
      <c r="I28" s="54" t="e">
        <f t="shared" si="3"/>
        <v>#REF!</v>
      </c>
      <c r="J28" s="54" t="e">
        <f t="shared" si="4"/>
        <v>#REF!</v>
      </c>
      <c r="K28" s="54" t="e">
        <f>IF(#REF!=TRUE,"",TEXT(G28,"dd"))</f>
        <v>#REF!</v>
      </c>
      <c r="L28" s="54" t="e">
        <f t="shared" si="5"/>
        <v>#REF!</v>
      </c>
      <c r="M28" s="56" t="e">
        <f t="shared" si="6"/>
        <v>#REF!</v>
      </c>
      <c r="N28" s="8" t="e">
        <f>#REF!</f>
        <v>#REF!</v>
      </c>
      <c r="O28" s="8" t="e">
        <f>#REF!</f>
        <v>#REF!</v>
      </c>
      <c r="P28" s="8" t="e">
        <f t="shared" si="7"/>
        <v>#REF!</v>
      </c>
      <c r="Q28" s="8" t="e">
        <f>CONCATENATE($W$30,"-",IF(#REF!=TRUE,TEXT(F28,"___.mm.yyyy"),TEXT(F28,"dd.mm.yyyy")))</f>
        <v>#REF!</v>
      </c>
      <c r="R28" s="8" t="e">
        <f t="shared" si="8"/>
        <v>#REF!</v>
      </c>
      <c r="S28" s="8" t="e">
        <f t="shared" si="9"/>
        <v>#REF!</v>
      </c>
      <c r="T28" s="8" t="e">
        <f t="shared" si="10"/>
        <v>#REF!</v>
      </c>
      <c r="U28" s="467" t="e">
        <f>CONCATENATE(IF(ISBLANK(W28),"","ID - "),W28,IF(ISBLANK(W28),""," Прицеп 2"))</f>
        <v>#REF!</v>
      </c>
      <c r="V28" s="399"/>
      <c r="W28" s="69" t="e">
        <f>IF(#REF!=X1,X64,IF(#REF!=X2,X86,IF(#REF!=X3,X108,IF(#REF!=X4,X130,IF(#REF!=X5,X152,IF(#REF!=X6,X174,IF(#REF!=X7,X196,IF(#REF!=X8,X218,IF(#REF!=X9,X240,IF(#REF!=X10,X262,IF(#REF!=X11,X284,IF(#REF!=X12,X306,IF(#REF!=X13,X328,IF(#REF!=X14,X350,IF(#REF!=X15,X372,IF(#REF!=X16,X394,IF(#REF!=X17,X416,IF(#REF!=X18,X438,IF(#REF!=X19,X460,IF(#REF!=X20,X482,IF(#REF!=X21,X504,IF(#REF!=X22,X526,IF(#REF!=X23,X548,IF(#REF!=X24,X570,IF(#REF!=X25,X592,IF(#REF!=X26,X614,IF(#REF!=X27,X636,IF(#REF!=X28,X658,IF(#REF!=X29,X680,IF(#REF!=X30,X702,IF(#REF!=X31,X724,IF(#REF!=X32,X746,IF(#REF!=X33,X768,IF(#REF!=X34,X790,IF(#REF!=X35,X812,IF(#REF!=X36,X834,IF(#REF!=X37,X856,IF(#REF!=X38,X878,IF(#REF!=X39,X900,IF(#REF!=X40,X922,IF(#REF!=X41,X944,IF(#REF!=X42,X966,IF(#REF!=X43,X988,IF(#REF!=X44,X1010,IF(#REF!=X45,X1032,IF(#REF!=X46,X1054,IF(#REF!=X47,X1076,IF(#REF!=X48,X1098,IF(#REF!=X49,X1120,IF(#REF!=X50,X1142,""))))))))))))))))))))))))))))))))))))))))))))))))))</f>
        <v>#REF!</v>
      </c>
      <c r="X28" s="41" t="str">
        <f>CONCATENATE("28: ",IF(ISTEXT(Y28),Y28,"-"))</f>
        <v>28: 0</v>
      </c>
      <c r="Y28" s="42" t="str">
        <f t="shared" si="0"/>
        <v>0</v>
      </c>
      <c r="Z28" s="68">
        <f>X661</f>
        <v>0</v>
      </c>
      <c r="AA28" s="68">
        <f>X650</f>
        <v>0</v>
      </c>
      <c r="AB28" s="68">
        <f>X665</f>
        <v>0</v>
      </c>
      <c r="AC28" s="68">
        <f>X654</f>
        <v>0</v>
      </c>
      <c r="AD28" s="68">
        <f>X657</f>
        <v>0</v>
      </c>
      <c r="AF28" s="8">
        <f t="shared" si="11"/>
        <v>28</v>
      </c>
      <c r="AH28" s="1"/>
    </row>
    <row r="29" spans="1:34" ht="15.75" customHeight="1" x14ac:dyDescent="0.2">
      <c r="A29" s="8">
        <v>28</v>
      </c>
      <c r="B29" s="44" t="e">
        <f>#REF!</f>
        <v>#REF!</v>
      </c>
      <c r="C29" s="45" t="e">
        <f>#REF!</f>
        <v>#REF!</v>
      </c>
      <c r="D29" s="44" t="e">
        <f>#REF!</f>
        <v>#REF!</v>
      </c>
      <c r="E29" s="46" t="e">
        <f>#REF!</f>
        <v>#REF!</v>
      </c>
      <c r="F29" s="53" t="e">
        <f t="shared" si="1"/>
        <v>#REF!</v>
      </c>
      <c r="G29" s="54" t="e">
        <f t="shared" si="2"/>
        <v>#REF!</v>
      </c>
      <c r="H29" s="55" t="e">
        <f>IF(#REF!=TRUE,"",TEXT(F29,"dd"))</f>
        <v>#REF!</v>
      </c>
      <c r="I29" s="54" t="e">
        <f t="shared" si="3"/>
        <v>#REF!</v>
      </c>
      <c r="J29" s="54" t="e">
        <f t="shared" si="4"/>
        <v>#REF!</v>
      </c>
      <c r="K29" s="54" t="e">
        <f>IF(#REF!=TRUE,"",TEXT(G29,"dd"))</f>
        <v>#REF!</v>
      </c>
      <c r="L29" s="54" t="e">
        <f t="shared" si="5"/>
        <v>#REF!</v>
      </c>
      <c r="M29" s="56" t="e">
        <f t="shared" si="6"/>
        <v>#REF!</v>
      </c>
      <c r="N29" s="8" t="e">
        <f>#REF!</f>
        <v>#REF!</v>
      </c>
      <c r="O29" s="8" t="e">
        <f>#REF!</f>
        <v>#REF!</v>
      </c>
      <c r="P29" s="8" t="e">
        <f t="shared" si="7"/>
        <v>#REF!</v>
      </c>
      <c r="Q29" s="8" t="e">
        <f>CONCATENATE($W$30,"-",IF(#REF!=TRUE,TEXT(F29,"___.mm.yyyy"),TEXT(F29,"dd.mm.yyyy")))</f>
        <v>#REF!</v>
      </c>
      <c r="R29" s="8" t="e">
        <f t="shared" si="8"/>
        <v>#REF!</v>
      </c>
      <c r="S29" s="8" t="e">
        <f t="shared" si="9"/>
        <v>#REF!</v>
      </c>
      <c r="T29" s="8" t="e">
        <f t="shared" si="10"/>
        <v>#REF!</v>
      </c>
      <c r="U29" s="70" t="e">
        <f>CONCATENATE(U24,IF(ISBLANK(W25),"","
"),U25,IF(ISBLANK(W26),"","
"),U26,IF(ISBLANK(W27),"","
"),U27,IF(ISBLANK(W28),"",", "),U28)</f>
        <v>#REF!</v>
      </c>
      <c r="V29" s="36" t="e">
        <f>CONCATENATE(V24,IF(ISBLANK(W25),"","
"),V25,IF(ISBLANK(W26),"","
"),V26,IF(ISBLANK(W27),"","
"),U27,IF(ISBLANK(W28),"",", "),U28)</f>
        <v>#REF!</v>
      </c>
      <c r="W29" s="71"/>
      <c r="X29" s="41" t="str">
        <f>CONCATENATE("29: ",IF(ISTEXT(Y29),Y29,"-"))</f>
        <v>29: 0</v>
      </c>
      <c r="Y29" s="42" t="str">
        <f t="shared" si="0"/>
        <v>0</v>
      </c>
      <c r="Z29" s="68">
        <f>X683</f>
        <v>0</v>
      </c>
      <c r="AA29" s="68">
        <f>X672</f>
        <v>0</v>
      </c>
      <c r="AB29" s="68">
        <f>X687</f>
        <v>0</v>
      </c>
      <c r="AC29" s="68">
        <f>X676</f>
        <v>0</v>
      </c>
      <c r="AD29" s="68">
        <f>X679</f>
        <v>0</v>
      </c>
      <c r="AF29" s="8">
        <f t="shared" si="11"/>
        <v>29</v>
      </c>
      <c r="AH29" s="1"/>
    </row>
    <row r="30" spans="1:34" ht="15.75" customHeight="1" x14ac:dyDescent="0.2">
      <c r="A30" s="8">
        <v>29</v>
      </c>
      <c r="B30" s="44" t="e">
        <f>#REF!</f>
        <v>#REF!</v>
      </c>
      <c r="C30" s="45" t="e">
        <f>#REF!</f>
        <v>#REF!</v>
      </c>
      <c r="D30" s="44" t="e">
        <f>#REF!</f>
        <v>#REF!</v>
      </c>
      <c r="E30" s="46" t="e">
        <f>#REF!</f>
        <v>#REF!</v>
      </c>
      <c r="F30" s="53" t="e">
        <f t="shared" si="1"/>
        <v>#REF!</v>
      </c>
      <c r="G30" s="54" t="e">
        <f t="shared" si="2"/>
        <v>#REF!</v>
      </c>
      <c r="H30" s="55" t="e">
        <f>IF(#REF!=TRUE,"",TEXT(F30,"dd"))</f>
        <v>#REF!</v>
      </c>
      <c r="I30" s="54" t="e">
        <f t="shared" si="3"/>
        <v>#REF!</v>
      </c>
      <c r="J30" s="54" t="e">
        <f t="shared" si="4"/>
        <v>#REF!</v>
      </c>
      <c r="K30" s="54" t="e">
        <f>IF(#REF!=TRUE,"",TEXT(G30,"dd"))</f>
        <v>#REF!</v>
      </c>
      <c r="L30" s="54" t="e">
        <f t="shared" si="5"/>
        <v>#REF!</v>
      </c>
      <c r="M30" s="56" t="e">
        <f t="shared" si="6"/>
        <v>#REF!</v>
      </c>
      <c r="N30" s="8" t="e">
        <f>#REF!</f>
        <v>#REF!</v>
      </c>
      <c r="O30" s="8" t="e">
        <f>#REF!</f>
        <v>#REF!</v>
      </c>
      <c r="P30" s="8" t="e">
        <f t="shared" si="7"/>
        <v>#REF!</v>
      </c>
      <c r="Q30" s="8" t="e">
        <f>CONCATENATE($W$30,"-",IF(#REF!=TRUE,TEXT(F30,"___.mm.yyyy"),TEXT(F30,"dd.mm.yyyy")))</f>
        <v>#REF!</v>
      </c>
      <c r="R30" s="8" t="e">
        <f t="shared" si="8"/>
        <v>#REF!</v>
      </c>
      <c r="S30" s="8" t="e">
        <f t="shared" si="9"/>
        <v>#REF!</v>
      </c>
      <c r="T30" s="8" t="e">
        <f t="shared" si="10"/>
        <v>#REF!</v>
      </c>
      <c r="U30" s="468" t="e">
        <f>CONCATENATE(W24,IF(ISBLANK(W25),"","; "),W25)</f>
        <v>#REF!</v>
      </c>
      <c r="V30" s="285"/>
      <c r="W30" s="72" t="e">
        <f>IF(ISBLANK(W26),W24,W26)</f>
        <v>#REF!</v>
      </c>
      <c r="X30" s="41" t="str">
        <f>CONCATENATE("30: ",IF(ISTEXT(Y30),Y30,"-"))</f>
        <v>30: 0</v>
      </c>
      <c r="Y30" s="42" t="str">
        <f t="shared" si="0"/>
        <v>0</v>
      </c>
      <c r="Z30" s="68">
        <f>X705</f>
        <v>0</v>
      </c>
      <c r="AA30" s="68">
        <f>X694</f>
        <v>0</v>
      </c>
      <c r="AB30" s="68">
        <f>X709</f>
        <v>0</v>
      </c>
      <c r="AC30" s="68">
        <f>X698</f>
        <v>0</v>
      </c>
      <c r="AD30" s="68">
        <f>X701</f>
        <v>0</v>
      </c>
      <c r="AF30" s="8">
        <f t="shared" si="11"/>
        <v>30</v>
      </c>
      <c r="AH30" s="1"/>
    </row>
    <row r="31" spans="1:34" ht="15.75" customHeight="1" x14ac:dyDescent="0.2">
      <c r="A31" s="8">
        <v>30</v>
      </c>
      <c r="B31" s="44" t="e">
        <f>#REF!</f>
        <v>#REF!</v>
      </c>
      <c r="C31" s="45" t="e">
        <f>#REF!</f>
        <v>#REF!</v>
      </c>
      <c r="D31" s="44" t="e">
        <f>#REF!</f>
        <v>#REF!</v>
      </c>
      <c r="E31" s="46" t="e">
        <f>#REF!</f>
        <v>#REF!</v>
      </c>
      <c r="F31" s="53" t="e">
        <f t="shared" si="1"/>
        <v>#REF!</v>
      </c>
      <c r="G31" s="54" t="e">
        <f t="shared" si="2"/>
        <v>#REF!</v>
      </c>
      <c r="H31" s="55" t="e">
        <f>IF(#REF!=TRUE,"",TEXT(F31,"dd"))</f>
        <v>#REF!</v>
      </c>
      <c r="I31" s="54" t="e">
        <f t="shared" si="3"/>
        <v>#REF!</v>
      </c>
      <c r="J31" s="54" t="e">
        <f t="shared" si="4"/>
        <v>#REF!</v>
      </c>
      <c r="K31" s="54" t="e">
        <f>IF(#REF!=TRUE,"",TEXT(G31,"dd"))</f>
        <v>#REF!</v>
      </c>
      <c r="L31" s="54" t="e">
        <f t="shared" si="5"/>
        <v>#REF!</v>
      </c>
      <c r="M31" s="56" t="e">
        <f t="shared" si="6"/>
        <v>#REF!</v>
      </c>
      <c r="N31" s="8" t="e">
        <f>#REF!</f>
        <v>#REF!</v>
      </c>
      <c r="O31" s="8" t="e">
        <f>#REF!</f>
        <v>#REF!</v>
      </c>
      <c r="P31" s="8" t="e">
        <f t="shared" si="7"/>
        <v>#REF!</v>
      </c>
      <c r="Q31" s="8" t="e">
        <f>CONCATENATE($W$30,"-",IF(#REF!=TRUE,TEXT(F31,"___.mm.yyyy"),TEXT(F31,"dd.mm.yyyy")))</f>
        <v>#REF!</v>
      </c>
      <c r="R31" s="8" t="e">
        <f t="shared" si="8"/>
        <v>#REF!</v>
      </c>
      <c r="S31" s="8" t="e">
        <f t="shared" si="9"/>
        <v>#REF!</v>
      </c>
      <c r="T31" s="8" t="e">
        <f t="shared" si="10"/>
        <v>#REF!</v>
      </c>
      <c r="U31" s="60"/>
      <c r="W31" s="73"/>
      <c r="X31" s="41" t="str">
        <f>CONCATENATE("31: ",IF(ISTEXT(Y31),Y31,"-"))</f>
        <v>31: 0</v>
      </c>
      <c r="Y31" s="42" t="str">
        <f t="shared" si="0"/>
        <v>0</v>
      </c>
      <c r="Z31" s="68">
        <f>X727</f>
        <v>0</v>
      </c>
      <c r="AA31" s="68">
        <f>X716</f>
        <v>0</v>
      </c>
      <c r="AB31" s="68">
        <f>X731</f>
        <v>0</v>
      </c>
      <c r="AC31" s="68">
        <f>X720</f>
        <v>0</v>
      </c>
      <c r="AD31" s="68">
        <f>X723</f>
        <v>0</v>
      </c>
      <c r="AF31" s="8">
        <f t="shared" si="11"/>
        <v>31</v>
      </c>
      <c r="AH31" s="1"/>
    </row>
    <row r="32" spans="1:34" ht="15.75" customHeight="1" x14ac:dyDescent="0.2">
      <c r="A32" s="8">
        <v>31</v>
      </c>
      <c r="B32" s="44" t="e">
        <f>#REF!</f>
        <v>#REF!</v>
      </c>
      <c r="C32" s="45" t="e">
        <f>#REF!</f>
        <v>#REF!</v>
      </c>
      <c r="D32" s="44" t="e">
        <f>#REF!</f>
        <v>#REF!</v>
      </c>
      <c r="E32" s="46" t="e">
        <f>#REF!</f>
        <v>#REF!</v>
      </c>
      <c r="F32" s="74" t="e">
        <f t="shared" si="1"/>
        <v>#REF!</v>
      </c>
      <c r="G32" s="75" t="e">
        <f t="shared" si="2"/>
        <v>#REF!</v>
      </c>
      <c r="H32" s="76" t="e">
        <f>IF(#REF!=TRUE,"",TEXT(F32,"dd"))</f>
        <v>#REF!</v>
      </c>
      <c r="I32" s="75" t="e">
        <f t="shared" si="3"/>
        <v>#REF!</v>
      </c>
      <c r="J32" s="75" t="e">
        <f t="shared" si="4"/>
        <v>#REF!</v>
      </c>
      <c r="K32" s="75" t="e">
        <f>IF(#REF!=TRUE,"",TEXT(G32,"dd"))</f>
        <v>#REF!</v>
      </c>
      <c r="L32" s="75" t="e">
        <f t="shared" si="5"/>
        <v>#REF!</v>
      </c>
      <c r="M32" s="77" t="e">
        <f t="shared" si="6"/>
        <v>#REF!</v>
      </c>
      <c r="N32" s="8" t="e">
        <f>#REF!</f>
        <v>#REF!</v>
      </c>
      <c r="O32" s="8" t="e">
        <f>#REF!</f>
        <v>#REF!</v>
      </c>
      <c r="P32" s="8" t="e">
        <f t="shared" si="7"/>
        <v>#REF!</v>
      </c>
      <c r="Q32" s="8" t="e">
        <f>CONCATENATE($W$30,"-",IF(#REF!=TRUE,TEXT(F32,"___.mm.yyyy"),TEXT(F32,"dd.mm.yyyy")))</f>
        <v>#REF!</v>
      </c>
      <c r="R32" s="8" t="e">
        <f t="shared" si="8"/>
        <v>#REF!</v>
      </c>
      <c r="S32" s="8" t="e">
        <f t="shared" si="9"/>
        <v>#REF!</v>
      </c>
      <c r="T32" s="8" t="e">
        <f t="shared" si="10"/>
        <v>#REF!</v>
      </c>
      <c r="U32" s="78"/>
      <c r="V32" s="79"/>
      <c r="W32" s="80"/>
      <c r="X32" s="41" t="str">
        <f>CONCATENATE("32: ",IF(ISTEXT(Y32),Y32,"-"))</f>
        <v>32: 0</v>
      </c>
      <c r="Y32" s="42" t="str">
        <f t="shared" si="0"/>
        <v>0</v>
      </c>
      <c r="Z32" s="68">
        <f>X749</f>
        <v>0</v>
      </c>
      <c r="AA32" s="68">
        <f>X738</f>
        <v>0</v>
      </c>
      <c r="AB32" s="68">
        <f>X753</f>
        <v>0</v>
      </c>
      <c r="AC32" s="68">
        <f>X742</f>
        <v>0</v>
      </c>
      <c r="AD32" s="68">
        <f>X745</f>
        <v>0</v>
      </c>
      <c r="AF32" s="8">
        <f t="shared" si="11"/>
        <v>32</v>
      </c>
      <c r="AH32" s="1"/>
    </row>
    <row r="33" spans="24:34" ht="15.75" customHeight="1" x14ac:dyDescent="0.2">
      <c r="X33" s="41" t="str">
        <f>CONCATENATE("33: ",IF(ISTEXT(Y33),Y33,"-"))</f>
        <v>33: 0</v>
      </c>
      <c r="Y33" s="42" t="str">
        <f t="shared" si="0"/>
        <v>0</v>
      </c>
      <c r="Z33" s="68">
        <f>X771</f>
        <v>0</v>
      </c>
      <c r="AA33" s="68">
        <f>X760</f>
        <v>0</v>
      </c>
      <c r="AB33" s="68">
        <f>X775</f>
        <v>0</v>
      </c>
      <c r="AC33" s="68">
        <f>X764</f>
        <v>0</v>
      </c>
      <c r="AD33" s="68">
        <f>X767</f>
        <v>0</v>
      </c>
      <c r="AF33" s="8">
        <f t="shared" si="11"/>
        <v>33</v>
      </c>
      <c r="AH33" s="1"/>
    </row>
    <row r="34" spans="24:34" ht="15.75" customHeight="1" x14ac:dyDescent="0.2">
      <c r="X34" s="41" t="str">
        <f>CONCATENATE("34: ",IF(ISTEXT(Y34),Y34,"-"))</f>
        <v>34: 0</v>
      </c>
      <c r="Y34" s="42" t="str">
        <f t="shared" si="0"/>
        <v>0</v>
      </c>
      <c r="Z34" s="68">
        <f>X793</f>
        <v>0</v>
      </c>
      <c r="AA34" s="68">
        <f>X782</f>
        <v>0</v>
      </c>
      <c r="AB34" s="68">
        <f>X797</f>
        <v>0</v>
      </c>
      <c r="AC34" s="68">
        <f>X786</f>
        <v>0</v>
      </c>
      <c r="AD34" s="68">
        <f>X789</f>
        <v>0</v>
      </c>
      <c r="AF34" s="8">
        <f t="shared" si="11"/>
        <v>34</v>
      </c>
      <c r="AH34" s="1"/>
    </row>
    <row r="35" spans="24:34" ht="15.75" customHeight="1" x14ac:dyDescent="0.2">
      <c r="X35" s="41" t="str">
        <f>CONCATENATE("35: ",IF(ISTEXT(Y35),Y35,"-"))</f>
        <v>35: 0</v>
      </c>
      <c r="Y35" s="42" t="str">
        <f t="shared" si="0"/>
        <v>0</v>
      </c>
      <c r="Z35" s="68">
        <f>X815</f>
        <v>0</v>
      </c>
      <c r="AA35" s="68">
        <f>X804</f>
        <v>0</v>
      </c>
      <c r="AB35" s="68">
        <f>X819</f>
        <v>0</v>
      </c>
      <c r="AC35" s="68">
        <f>X808</f>
        <v>0</v>
      </c>
      <c r="AD35" s="68">
        <f>X811</f>
        <v>0</v>
      </c>
      <c r="AF35" s="8">
        <f t="shared" si="11"/>
        <v>35</v>
      </c>
      <c r="AH35" s="1"/>
    </row>
    <row r="36" spans="24:34" ht="15.75" customHeight="1" x14ac:dyDescent="0.2">
      <c r="X36" s="41" t="str">
        <f>CONCATENATE("36: ",IF(ISTEXT(Y36),Y36,"-"))</f>
        <v>36: 0</v>
      </c>
      <c r="Y36" s="42" t="str">
        <f t="shared" si="0"/>
        <v>0</v>
      </c>
      <c r="Z36" s="68">
        <f>X837</f>
        <v>0</v>
      </c>
      <c r="AA36" s="68">
        <f>X826</f>
        <v>0</v>
      </c>
      <c r="AB36" s="68">
        <f>X841</f>
        <v>0</v>
      </c>
      <c r="AC36" s="68">
        <f>X830</f>
        <v>0</v>
      </c>
      <c r="AD36" s="68">
        <f>X833</f>
        <v>0</v>
      </c>
      <c r="AF36" s="8">
        <f t="shared" si="11"/>
        <v>36</v>
      </c>
      <c r="AH36" s="1"/>
    </row>
    <row r="37" spans="24:34" ht="15.75" customHeight="1" x14ac:dyDescent="0.2">
      <c r="X37" s="41" t="str">
        <f>CONCATENATE("37: ",IF(ISTEXT(Y37),Y37,"-"))</f>
        <v>37: 0</v>
      </c>
      <c r="Y37" s="42" t="str">
        <f t="shared" si="0"/>
        <v>0</v>
      </c>
      <c r="Z37" s="68">
        <f>X859</f>
        <v>0</v>
      </c>
      <c r="AA37" s="68">
        <f>X848</f>
        <v>0</v>
      </c>
      <c r="AB37" s="68">
        <f>X863</f>
        <v>0</v>
      </c>
      <c r="AC37" s="68">
        <f>X852</f>
        <v>0</v>
      </c>
      <c r="AD37" s="68">
        <f>X855</f>
        <v>0</v>
      </c>
      <c r="AF37" s="8">
        <f t="shared" si="11"/>
        <v>37</v>
      </c>
      <c r="AH37" s="1"/>
    </row>
    <row r="38" spans="24:34" ht="15.75" customHeight="1" x14ac:dyDescent="0.2">
      <c r="X38" s="41" t="str">
        <f>CONCATENATE("38: ",IF(ISTEXT(Y38),Y38,"-"))</f>
        <v>38: 0</v>
      </c>
      <c r="Y38" s="42" t="str">
        <f t="shared" si="0"/>
        <v>0</v>
      </c>
      <c r="Z38" s="68">
        <f>X881</f>
        <v>0</v>
      </c>
      <c r="AA38" s="68">
        <f>X870</f>
        <v>0</v>
      </c>
      <c r="AB38" s="68">
        <f>X885</f>
        <v>0</v>
      </c>
      <c r="AC38" s="68">
        <f>X874</f>
        <v>0</v>
      </c>
      <c r="AD38" s="68">
        <f>X877</f>
        <v>0</v>
      </c>
      <c r="AF38" s="8">
        <f t="shared" si="11"/>
        <v>38</v>
      </c>
      <c r="AH38" s="1"/>
    </row>
    <row r="39" spans="24:34" ht="12.75" x14ac:dyDescent="0.2">
      <c r="X39" s="41" t="str">
        <f>CONCATENATE("39: ",IF(ISTEXT(Y39),Y39,"-"))</f>
        <v>39: 0</v>
      </c>
      <c r="Y39" s="42" t="str">
        <f t="shared" si="0"/>
        <v>0</v>
      </c>
      <c r="Z39" s="68">
        <f>X903</f>
        <v>0</v>
      </c>
      <c r="AA39" s="68">
        <f>X892</f>
        <v>0</v>
      </c>
      <c r="AB39" s="68">
        <f>X907</f>
        <v>0</v>
      </c>
      <c r="AC39" s="68">
        <f>X896</f>
        <v>0</v>
      </c>
      <c r="AD39" s="68">
        <f>X899</f>
        <v>0</v>
      </c>
      <c r="AF39" s="8">
        <f t="shared" si="11"/>
        <v>39</v>
      </c>
      <c r="AH39" s="1"/>
    </row>
    <row r="40" spans="24:34" ht="12.75" x14ac:dyDescent="0.2">
      <c r="X40" s="41" t="str">
        <f>CONCATENATE("40: ",IF(ISTEXT(Y40),Y40,"-"))</f>
        <v>40: 0</v>
      </c>
      <c r="Y40" s="42" t="str">
        <f t="shared" si="0"/>
        <v>0</v>
      </c>
      <c r="Z40" s="68">
        <f>X925</f>
        <v>0</v>
      </c>
      <c r="AA40" s="68">
        <f>X914</f>
        <v>0</v>
      </c>
      <c r="AB40" s="68">
        <f>X929</f>
        <v>0</v>
      </c>
      <c r="AC40" s="68">
        <f>X918</f>
        <v>0</v>
      </c>
      <c r="AD40" s="68">
        <f>X921</f>
        <v>0</v>
      </c>
      <c r="AF40" s="8">
        <f t="shared" si="11"/>
        <v>40</v>
      </c>
      <c r="AH40" s="1"/>
    </row>
    <row r="41" spans="24:34" ht="12.75" x14ac:dyDescent="0.2">
      <c r="X41" s="41" t="str">
        <f>CONCATENATE("41: ",IF(ISTEXT(Y41),Y41,"-"))</f>
        <v>41: 0</v>
      </c>
      <c r="Y41" s="42" t="str">
        <f t="shared" si="0"/>
        <v>0</v>
      </c>
      <c r="Z41" s="68">
        <f>X947</f>
        <v>0</v>
      </c>
      <c r="AA41" s="68">
        <f>X936</f>
        <v>0</v>
      </c>
      <c r="AB41" s="68">
        <f>X951</f>
        <v>0</v>
      </c>
      <c r="AC41" s="68">
        <f>X940</f>
        <v>0</v>
      </c>
      <c r="AD41" s="68">
        <f>X943</f>
        <v>0</v>
      </c>
      <c r="AF41" s="8">
        <f t="shared" si="11"/>
        <v>41</v>
      </c>
      <c r="AH41" s="1"/>
    </row>
    <row r="42" spans="24:34" ht="12.75" x14ac:dyDescent="0.2">
      <c r="X42" s="41" t="str">
        <f>CONCATENATE("42: ",IF(ISTEXT(Y42),Y42,"-"))</f>
        <v>42: 0</v>
      </c>
      <c r="Y42" s="42" t="str">
        <f t="shared" si="0"/>
        <v>0</v>
      </c>
      <c r="Z42" s="68">
        <f>X969</f>
        <v>0</v>
      </c>
      <c r="AA42" s="68">
        <f>X958</f>
        <v>0</v>
      </c>
      <c r="AB42" s="68">
        <f>X973</f>
        <v>0</v>
      </c>
      <c r="AC42" s="68">
        <f>X962</f>
        <v>0</v>
      </c>
      <c r="AD42" s="68">
        <f>X965</f>
        <v>0</v>
      </c>
      <c r="AF42" s="8">
        <f t="shared" si="11"/>
        <v>42</v>
      </c>
      <c r="AH42" s="1"/>
    </row>
    <row r="43" spans="24:34" ht="12.75" x14ac:dyDescent="0.2">
      <c r="X43" s="41" t="str">
        <f>CONCATENATE("43: ",IF(ISTEXT(Y43),Y43,"-"))</f>
        <v>43: 0</v>
      </c>
      <c r="Y43" s="42" t="str">
        <f t="shared" si="0"/>
        <v>0</v>
      </c>
      <c r="Z43" s="68">
        <f>X991</f>
        <v>0</v>
      </c>
      <c r="AA43" s="68">
        <f>X980</f>
        <v>0</v>
      </c>
      <c r="AB43" s="68">
        <f>X995</f>
        <v>0</v>
      </c>
      <c r="AC43" s="68">
        <f>X984</f>
        <v>0</v>
      </c>
      <c r="AD43" s="68">
        <f>X987</f>
        <v>0</v>
      </c>
      <c r="AF43" s="8">
        <f t="shared" si="11"/>
        <v>43</v>
      </c>
      <c r="AH43" s="1"/>
    </row>
    <row r="44" spans="24:34" ht="12.75" x14ac:dyDescent="0.2">
      <c r="X44" s="41" t="str">
        <f>CONCATENATE("44: ",IF(ISTEXT(Y44),Y44,"-"))</f>
        <v>44: 0</v>
      </c>
      <c r="Y44" s="42" t="str">
        <f t="shared" si="0"/>
        <v>0</v>
      </c>
      <c r="Z44" s="68">
        <f>X1013</f>
        <v>0</v>
      </c>
      <c r="AA44" s="68">
        <f>X1002</f>
        <v>0</v>
      </c>
      <c r="AB44" s="68">
        <f>X1017</f>
        <v>0</v>
      </c>
      <c r="AC44" s="68">
        <f>X1006</f>
        <v>0</v>
      </c>
      <c r="AD44" s="68">
        <f>X1009</f>
        <v>0</v>
      </c>
      <c r="AF44" s="8">
        <f t="shared" si="11"/>
        <v>44</v>
      </c>
      <c r="AH44" s="1"/>
    </row>
    <row r="45" spans="24:34" ht="12.75" x14ac:dyDescent="0.2">
      <c r="X45" s="41" t="str">
        <f>CONCATENATE("45: ",IF(ISTEXT(Y45),Y45,"-"))</f>
        <v>45: 0</v>
      </c>
      <c r="Y45" s="42" t="str">
        <f t="shared" si="0"/>
        <v>0</v>
      </c>
      <c r="Z45" s="68">
        <f>X1035</f>
        <v>0</v>
      </c>
      <c r="AA45" s="68">
        <f>X1024</f>
        <v>0</v>
      </c>
      <c r="AB45" s="68">
        <f>X1039</f>
        <v>0</v>
      </c>
      <c r="AC45" s="68">
        <f>X1028</f>
        <v>0</v>
      </c>
      <c r="AD45" s="68">
        <f>X1031</f>
        <v>0</v>
      </c>
      <c r="AF45" s="8">
        <f t="shared" si="11"/>
        <v>45</v>
      </c>
      <c r="AH45" s="1"/>
    </row>
    <row r="46" spans="24:34" ht="12.75" x14ac:dyDescent="0.2">
      <c r="X46" s="41" t="str">
        <f>CONCATENATE("46: ",IF(ISTEXT(Y46),Y46,"-"))</f>
        <v>46: 0</v>
      </c>
      <c r="Y46" s="42" t="str">
        <f t="shared" si="0"/>
        <v>0</v>
      </c>
      <c r="Z46" s="68">
        <f>X1057</f>
        <v>0</v>
      </c>
      <c r="AA46" s="68">
        <f>X1046</f>
        <v>0</v>
      </c>
      <c r="AB46" s="68">
        <f>X1061</f>
        <v>0</v>
      </c>
      <c r="AC46" s="68">
        <f>X1050</f>
        <v>0</v>
      </c>
      <c r="AD46" s="68">
        <f>X1053</f>
        <v>0</v>
      </c>
      <c r="AF46" s="8">
        <f t="shared" si="11"/>
        <v>46</v>
      </c>
      <c r="AH46" s="1"/>
    </row>
    <row r="47" spans="24:34" ht="12.75" x14ac:dyDescent="0.2">
      <c r="X47" s="41" t="str">
        <f>CONCATENATE("47: ",IF(ISTEXT(Y47),Y47,"-"))</f>
        <v>47: 0</v>
      </c>
      <c r="Y47" s="42" t="str">
        <f t="shared" si="0"/>
        <v>0</v>
      </c>
      <c r="Z47" s="68">
        <f>X1079</f>
        <v>0</v>
      </c>
      <c r="AA47" s="68">
        <f>X1068</f>
        <v>0</v>
      </c>
      <c r="AB47" s="68">
        <f>X1083</f>
        <v>0</v>
      </c>
      <c r="AC47" s="68">
        <f>X1072</f>
        <v>0</v>
      </c>
      <c r="AD47" s="68">
        <f>X1075</f>
        <v>0</v>
      </c>
      <c r="AF47" s="8">
        <f t="shared" si="11"/>
        <v>47</v>
      </c>
      <c r="AH47" s="1"/>
    </row>
    <row r="48" spans="24:34" ht="12.75" x14ac:dyDescent="0.2">
      <c r="X48" s="41" t="str">
        <f>CONCATENATE("48: ",IF(ISTEXT(Y48),Y48,"-"))</f>
        <v>48: 0</v>
      </c>
      <c r="Y48" s="42" t="str">
        <f t="shared" si="0"/>
        <v>0</v>
      </c>
      <c r="Z48" s="68">
        <f>X1101</f>
        <v>0</v>
      </c>
      <c r="AA48" s="68">
        <f>X1090</f>
        <v>0</v>
      </c>
      <c r="AB48" s="68">
        <f>X1105</f>
        <v>0</v>
      </c>
      <c r="AC48" s="68">
        <f>X1094</f>
        <v>0</v>
      </c>
      <c r="AD48" s="68">
        <f>X1097</f>
        <v>0</v>
      </c>
      <c r="AF48" s="8">
        <f t="shared" si="11"/>
        <v>48</v>
      </c>
      <c r="AH48" s="1"/>
    </row>
    <row r="49" spans="21:34" ht="12.75" x14ac:dyDescent="0.2">
      <c r="X49" s="41" t="str">
        <f>CONCATENATE("49: ",IF(ISTEXT(Y49),Y49,"-"))</f>
        <v>49: 0</v>
      </c>
      <c r="Y49" s="42" t="str">
        <f t="shared" si="0"/>
        <v>0</v>
      </c>
      <c r="Z49" s="68">
        <f>X1123</f>
        <v>0</v>
      </c>
      <c r="AA49" s="68">
        <f>X1112</f>
        <v>0</v>
      </c>
      <c r="AB49" s="68">
        <f>X1127</f>
        <v>0</v>
      </c>
      <c r="AC49" s="68">
        <f>X1116</f>
        <v>0</v>
      </c>
      <c r="AD49" s="68">
        <f>X1119</f>
        <v>0</v>
      </c>
      <c r="AF49" s="8">
        <f t="shared" si="11"/>
        <v>49</v>
      </c>
      <c r="AH49" s="1"/>
    </row>
    <row r="50" spans="21:34" ht="12.75" x14ac:dyDescent="0.2">
      <c r="X50" s="41" t="str">
        <f>CONCATENATE("50: ",IF(ISTEXT(Y50),Y50,"-"))</f>
        <v>50: 0</v>
      </c>
      <c r="Y50" s="42" t="str">
        <f t="shared" si="0"/>
        <v>0</v>
      </c>
      <c r="Z50" s="68">
        <f>X1145</f>
        <v>0</v>
      </c>
      <c r="AA50" s="68">
        <f>X1134</f>
        <v>0</v>
      </c>
      <c r="AB50" s="68">
        <f>X1149</f>
        <v>0</v>
      </c>
      <c r="AC50" s="68">
        <f>X1138</f>
        <v>0</v>
      </c>
      <c r="AD50" s="68">
        <f>X1141</f>
        <v>0</v>
      </c>
      <c r="AF50" s="8">
        <f t="shared" si="11"/>
        <v>50</v>
      </c>
      <c r="AH50" s="1"/>
    </row>
    <row r="51" spans="21:34" ht="12.75" x14ac:dyDescent="0.2">
      <c r="X51" s="81"/>
      <c r="AH51" s="1"/>
    </row>
    <row r="52" spans="21:34" ht="12.75" x14ac:dyDescent="0.2">
      <c r="AH52" s="1"/>
    </row>
    <row r="53" spans="21:34" ht="12.75" x14ac:dyDescent="0.2">
      <c r="U53" s="82" t="e">
        <f>#REF!:#REF!</f>
        <v>#REF!</v>
      </c>
      <c r="V53" s="82" t="s">
        <v>7</v>
      </c>
      <c r="W53" s="82"/>
      <c r="X53" s="83"/>
      <c r="Y53" s="82"/>
      <c r="Z53" s="82"/>
      <c r="AA53" s="8"/>
      <c r="AB53" s="8"/>
      <c r="AH53" s="1"/>
    </row>
    <row r="54" spans="21:34" ht="12.75" x14ac:dyDescent="0.2">
      <c r="U54" s="82"/>
      <c r="V54" s="82" t="s">
        <v>9</v>
      </c>
      <c r="W54" s="82"/>
      <c r="X54" s="83" t="s">
        <v>10</v>
      </c>
      <c r="Y54" s="82"/>
      <c r="Z54" s="82"/>
      <c r="AA54" s="8"/>
      <c r="AB54" s="8"/>
      <c r="AH54" s="1"/>
    </row>
    <row r="55" spans="21:34" ht="12.75" x14ac:dyDescent="0.2">
      <c r="U55" s="82"/>
      <c r="V55" s="82" t="s">
        <v>11</v>
      </c>
      <c r="W55" s="82"/>
      <c r="X55" s="83" t="s">
        <v>12</v>
      </c>
      <c r="Y55" s="82"/>
      <c r="Z55" s="82"/>
      <c r="AA55" s="8"/>
      <c r="AB55" s="8"/>
      <c r="AH55" s="1"/>
    </row>
    <row r="56" spans="21:34" ht="25.5" x14ac:dyDescent="0.2">
      <c r="U56" s="82"/>
      <c r="V56" s="82" t="s">
        <v>13</v>
      </c>
      <c r="W56" s="82"/>
      <c r="X56" s="83" t="s">
        <v>14</v>
      </c>
      <c r="Y56" s="82"/>
      <c r="Z56" s="82"/>
      <c r="AA56" s="8"/>
      <c r="AB56" s="8"/>
      <c r="AH56" s="1"/>
    </row>
    <row r="57" spans="21:34" ht="12.75" x14ac:dyDescent="0.2">
      <c r="U57" s="82"/>
      <c r="V57" s="82" t="s">
        <v>15</v>
      </c>
      <c r="W57" s="82"/>
      <c r="X57" s="83">
        <v>787754</v>
      </c>
      <c r="Y57" s="82"/>
      <c r="Z57" s="82"/>
      <c r="AA57" s="8"/>
      <c r="AB57" s="8"/>
      <c r="AH57" s="1"/>
    </row>
    <row r="58" spans="21:34" ht="12.75" x14ac:dyDescent="0.2">
      <c r="U58" s="82"/>
      <c r="V58" s="82" t="s">
        <v>16</v>
      </c>
      <c r="W58" s="82"/>
      <c r="X58" s="83"/>
      <c r="Y58" s="82"/>
      <c r="Z58" s="82"/>
      <c r="AA58" s="8"/>
      <c r="AB58" s="8"/>
      <c r="AH58" s="1"/>
    </row>
    <row r="59" spans="21:34" ht="12.75" x14ac:dyDescent="0.2">
      <c r="U59" s="82"/>
      <c r="V59" s="82" t="s">
        <v>17</v>
      </c>
      <c r="W59" s="82"/>
      <c r="X59" s="83"/>
      <c r="Y59" s="82"/>
      <c r="Z59" s="82"/>
      <c r="AA59" s="8"/>
      <c r="AB59" s="8"/>
      <c r="AH59" s="1"/>
    </row>
    <row r="60" spans="21:34" ht="25.5" x14ac:dyDescent="0.2">
      <c r="U60" s="82"/>
      <c r="V60" s="82" t="s">
        <v>18</v>
      </c>
      <c r="W60" s="82"/>
      <c r="X60" s="83"/>
      <c r="Y60" s="82"/>
      <c r="Z60" s="82"/>
      <c r="AA60" s="8"/>
      <c r="AB60" s="8"/>
      <c r="AH60" s="1"/>
    </row>
    <row r="61" spans="21:34" ht="12.75" x14ac:dyDescent="0.2">
      <c r="U61" s="82"/>
      <c r="V61" s="82" t="s">
        <v>19</v>
      </c>
      <c r="W61" s="82"/>
      <c r="X61" s="83"/>
      <c r="Y61" s="82"/>
      <c r="Z61" s="82"/>
      <c r="AA61" s="8"/>
      <c r="AB61" s="8"/>
      <c r="AH61" s="1"/>
    </row>
    <row r="62" spans="21:34" ht="12.75" x14ac:dyDescent="0.2">
      <c r="U62" s="82"/>
      <c r="V62" s="82" t="s">
        <v>20</v>
      </c>
      <c r="W62" s="82"/>
      <c r="X62" s="83"/>
      <c r="Y62" s="82"/>
      <c r="Z62" s="82"/>
      <c r="AA62" s="8"/>
      <c r="AB62" s="8"/>
      <c r="AH62" s="1"/>
    </row>
    <row r="63" spans="21:34" ht="25.5" x14ac:dyDescent="0.2">
      <c r="U63" s="82"/>
      <c r="V63" s="82" t="s">
        <v>21</v>
      </c>
      <c r="W63" s="82"/>
      <c r="X63" s="83"/>
      <c r="Y63" s="82"/>
      <c r="Z63" s="82"/>
      <c r="AA63" s="8"/>
      <c r="AB63" s="8"/>
      <c r="AH63" s="1"/>
    </row>
    <row r="64" spans="21:34" ht="12.75" x14ac:dyDescent="0.2">
      <c r="U64" s="82"/>
      <c r="V64" s="82" t="s">
        <v>22</v>
      </c>
      <c r="W64" s="82"/>
      <c r="X64" s="83"/>
      <c r="Y64" s="82"/>
      <c r="Z64" s="82"/>
      <c r="AA64" s="8"/>
      <c r="AB64" s="8"/>
      <c r="AH64" s="1"/>
    </row>
    <row r="65" spans="21:34" ht="12.75" x14ac:dyDescent="0.2">
      <c r="U65" s="82"/>
      <c r="V65" s="82" t="s">
        <v>23</v>
      </c>
      <c r="W65" s="82"/>
      <c r="X65" s="83"/>
      <c r="Y65" s="82"/>
      <c r="Z65" s="82"/>
      <c r="AA65" s="8"/>
      <c r="AB65" s="8"/>
      <c r="AH65" s="1"/>
    </row>
    <row r="66" spans="21:34" ht="12.75" x14ac:dyDescent="0.2">
      <c r="U66" s="82"/>
      <c r="V66" s="82" t="s">
        <v>24</v>
      </c>
      <c r="W66" s="82"/>
      <c r="X66" s="83" t="s">
        <v>25</v>
      </c>
      <c r="Y66" s="82"/>
      <c r="Z66" s="82"/>
      <c r="AA66" s="8"/>
      <c r="AB66" s="8"/>
      <c r="AH66" s="1"/>
    </row>
    <row r="67" spans="21:34" ht="25.5" x14ac:dyDescent="0.2">
      <c r="U67" s="82"/>
      <c r="V67" s="82" t="s">
        <v>26</v>
      </c>
      <c r="W67" s="82"/>
      <c r="X67" s="83" t="s">
        <v>27</v>
      </c>
      <c r="Y67" s="82"/>
      <c r="Z67" s="82"/>
      <c r="AA67" s="8"/>
      <c r="AB67" s="8"/>
      <c r="AH67" s="1"/>
    </row>
    <row r="68" spans="21:34" ht="12.75" x14ac:dyDescent="0.2">
      <c r="U68" s="82"/>
      <c r="V68" s="82" t="s">
        <v>28</v>
      </c>
      <c r="W68" s="82"/>
      <c r="X68" s="83" t="s">
        <v>29</v>
      </c>
      <c r="Y68" s="82"/>
      <c r="Z68" s="82"/>
      <c r="AA68" s="8"/>
      <c r="AB68" s="8"/>
      <c r="AH68" s="1"/>
    </row>
    <row r="69" spans="21:34" ht="12.75" x14ac:dyDescent="0.2">
      <c r="U69" s="82"/>
      <c r="V69" s="82" t="s">
        <v>30</v>
      </c>
      <c r="W69" s="82"/>
      <c r="X69" s="83">
        <v>244129</v>
      </c>
      <c r="Y69" s="82"/>
      <c r="Z69" s="82"/>
      <c r="AA69" s="8"/>
      <c r="AB69" s="8"/>
      <c r="AH69" s="1"/>
    </row>
    <row r="70" spans="21:34" ht="12.75" x14ac:dyDescent="0.2">
      <c r="U70" s="82"/>
      <c r="V70" s="82" t="s">
        <v>31</v>
      </c>
      <c r="W70" s="82"/>
      <c r="X70" s="83"/>
      <c r="Y70" s="82"/>
      <c r="Z70" s="82"/>
      <c r="AA70" s="8"/>
      <c r="AB70" s="8"/>
      <c r="AH70" s="1"/>
    </row>
    <row r="71" spans="21:34" ht="25.5" x14ac:dyDescent="0.2">
      <c r="U71" s="82"/>
      <c r="V71" s="82" t="s">
        <v>32</v>
      </c>
      <c r="W71" s="82"/>
      <c r="X71" s="83"/>
      <c r="Y71" s="82"/>
      <c r="Z71" s="82"/>
      <c r="AA71" s="8"/>
      <c r="AB71" s="8"/>
      <c r="AH71" s="1"/>
    </row>
    <row r="72" spans="21:34" ht="12.75" x14ac:dyDescent="0.2">
      <c r="U72" s="82"/>
      <c r="V72" s="82" t="s">
        <v>33</v>
      </c>
      <c r="W72" s="82"/>
      <c r="X72" s="83"/>
      <c r="Y72" s="82"/>
      <c r="Z72" s="82"/>
      <c r="AA72" s="8"/>
      <c r="AB72" s="8"/>
      <c r="AH72" s="1"/>
    </row>
    <row r="73" spans="21:34" ht="12.75" x14ac:dyDescent="0.2">
      <c r="U73" s="82"/>
      <c r="V73" s="82" t="s">
        <v>34</v>
      </c>
      <c r="W73" s="82"/>
      <c r="X73" s="83"/>
      <c r="Y73" s="82"/>
      <c r="Z73" s="82"/>
      <c r="AA73" s="8"/>
      <c r="AB73" s="8"/>
      <c r="AH73" s="1"/>
    </row>
    <row r="74" spans="21:34" ht="12.75" x14ac:dyDescent="0.2">
      <c r="U74" s="82"/>
      <c r="V74" s="82"/>
      <c r="W74" s="82"/>
      <c r="X74" s="83"/>
      <c r="Y74" s="82"/>
      <c r="Z74" s="82"/>
      <c r="AA74" s="8"/>
      <c r="AB74" s="8"/>
      <c r="AH74" s="1"/>
    </row>
    <row r="75" spans="21:34" ht="12.75" x14ac:dyDescent="0.2">
      <c r="U75" s="82">
        <v>2</v>
      </c>
      <c r="V75" s="82" t="s">
        <v>7</v>
      </c>
      <c r="W75" s="82"/>
      <c r="X75" s="83"/>
      <c r="Y75" s="82"/>
      <c r="Z75" s="82"/>
      <c r="AA75" s="8"/>
      <c r="AB75" s="8"/>
      <c r="AH75" s="1"/>
    </row>
    <row r="76" spans="21:34" ht="12.75" x14ac:dyDescent="0.2">
      <c r="U76" s="82"/>
      <c r="V76" s="82" t="s">
        <v>9</v>
      </c>
      <c r="W76" s="82"/>
      <c r="X76" s="83" t="s">
        <v>35</v>
      </c>
      <c r="Y76" s="82"/>
      <c r="Z76" s="82"/>
      <c r="AA76" s="8"/>
      <c r="AB76" s="8"/>
      <c r="AH76" s="1"/>
    </row>
    <row r="77" spans="21:34" ht="12.75" x14ac:dyDescent="0.2">
      <c r="U77" s="82"/>
      <c r="V77" s="82" t="s">
        <v>11</v>
      </c>
      <c r="W77" s="82"/>
      <c r="X77" s="83" t="s">
        <v>36</v>
      </c>
      <c r="Y77" s="82"/>
      <c r="Z77" s="82"/>
      <c r="AA77" s="8"/>
      <c r="AB77" s="8"/>
      <c r="AH77" s="1"/>
    </row>
    <row r="78" spans="21:34" ht="25.5" x14ac:dyDescent="0.2">
      <c r="U78" s="82"/>
      <c r="V78" s="82" t="s">
        <v>13</v>
      </c>
      <c r="W78" s="82"/>
      <c r="X78" s="83" t="s">
        <v>37</v>
      </c>
      <c r="Y78" s="82"/>
      <c r="Z78" s="82"/>
      <c r="AA78" s="8"/>
      <c r="AB78" s="8"/>
      <c r="AH78" s="1"/>
    </row>
    <row r="79" spans="21:34" ht="12.75" x14ac:dyDescent="0.2">
      <c r="U79" s="82"/>
      <c r="V79" s="82" t="s">
        <v>15</v>
      </c>
      <c r="W79" s="82"/>
      <c r="X79" s="83">
        <v>912432</v>
      </c>
      <c r="Y79" s="82"/>
      <c r="Z79" s="82"/>
      <c r="AA79" s="8"/>
      <c r="AB79" s="8"/>
      <c r="AH79" s="1"/>
    </row>
    <row r="80" spans="21:34" ht="12.75" x14ac:dyDescent="0.2">
      <c r="U80" s="82"/>
      <c r="V80" s="82" t="s">
        <v>16</v>
      </c>
      <c r="W80" s="82"/>
      <c r="X80" s="83"/>
      <c r="Y80" s="82"/>
      <c r="Z80" s="82"/>
      <c r="AA80" s="8"/>
      <c r="AB80" s="8"/>
      <c r="AH80" s="1"/>
    </row>
    <row r="81" spans="21:34" ht="12.75" x14ac:dyDescent="0.2">
      <c r="U81" s="82"/>
      <c r="V81" s="82" t="s">
        <v>17</v>
      </c>
      <c r="W81" s="82"/>
      <c r="X81" s="83"/>
      <c r="Y81" s="82"/>
      <c r="Z81" s="82"/>
      <c r="AA81" s="8"/>
      <c r="AB81" s="8"/>
      <c r="AH81" s="1"/>
    </row>
    <row r="82" spans="21:34" ht="25.5" x14ac:dyDescent="0.2">
      <c r="U82" s="82"/>
      <c r="V82" s="82" t="s">
        <v>18</v>
      </c>
      <c r="W82" s="82"/>
      <c r="X82" s="83"/>
      <c r="Y82" s="82"/>
      <c r="Z82" s="82"/>
      <c r="AA82" s="8"/>
      <c r="AB82" s="8"/>
      <c r="AH82" s="1"/>
    </row>
    <row r="83" spans="21:34" ht="12.75" x14ac:dyDescent="0.2">
      <c r="U83" s="82"/>
      <c r="V83" s="82" t="s">
        <v>19</v>
      </c>
      <c r="W83" s="82"/>
      <c r="X83" s="83"/>
      <c r="Y83" s="82"/>
      <c r="Z83" s="82"/>
      <c r="AA83" s="8"/>
      <c r="AB83" s="8"/>
      <c r="AH83" s="1"/>
    </row>
    <row r="84" spans="21:34" ht="12.75" x14ac:dyDescent="0.2">
      <c r="U84" s="82"/>
      <c r="V84" s="82" t="s">
        <v>20</v>
      </c>
      <c r="W84" s="82"/>
      <c r="X84" s="83"/>
      <c r="Y84" s="82"/>
      <c r="Z84" s="82"/>
      <c r="AA84" s="8"/>
      <c r="AB84" s="8"/>
      <c r="AH84" s="1"/>
    </row>
    <row r="85" spans="21:34" ht="25.5" x14ac:dyDescent="0.2">
      <c r="U85" s="82"/>
      <c r="V85" s="82" t="s">
        <v>21</v>
      </c>
      <c r="W85" s="82"/>
      <c r="X85" s="83"/>
      <c r="Y85" s="82"/>
      <c r="Z85" s="82"/>
      <c r="AA85" s="8"/>
      <c r="AB85" s="8"/>
      <c r="AH85" s="1"/>
    </row>
    <row r="86" spans="21:34" ht="12.75" x14ac:dyDescent="0.2">
      <c r="U86" s="82"/>
      <c r="V86" s="82" t="s">
        <v>22</v>
      </c>
      <c r="W86" s="82"/>
      <c r="X86" s="83"/>
      <c r="Y86" s="82"/>
      <c r="Z86" s="82"/>
      <c r="AA86" s="8"/>
      <c r="AB86" s="8"/>
      <c r="AH86" s="1"/>
    </row>
    <row r="87" spans="21:34" ht="12.75" x14ac:dyDescent="0.2">
      <c r="U87" s="82"/>
      <c r="V87" s="82" t="s">
        <v>23</v>
      </c>
      <c r="W87" s="82"/>
      <c r="X87" s="83"/>
      <c r="Y87" s="82"/>
      <c r="Z87" s="82"/>
      <c r="AA87" s="8"/>
      <c r="AB87" s="8"/>
      <c r="AH87" s="1"/>
    </row>
    <row r="88" spans="21:34" ht="12.75" x14ac:dyDescent="0.2">
      <c r="U88" s="82"/>
      <c r="V88" s="82" t="s">
        <v>24</v>
      </c>
      <c r="W88" s="82"/>
      <c r="X88" s="83" t="s">
        <v>38</v>
      </c>
      <c r="Y88" s="82"/>
      <c r="Z88" s="82"/>
      <c r="AA88" s="8"/>
      <c r="AB88" s="8"/>
      <c r="AH88" s="1"/>
    </row>
    <row r="89" spans="21:34" ht="25.5" x14ac:dyDescent="0.2">
      <c r="U89" s="82"/>
      <c r="V89" s="82" t="s">
        <v>26</v>
      </c>
      <c r="W89" s="82"/>
      <c r="X89" s="83" t="s">
        <v>39</v>
      </c>
      <c r="Y89" s="82"/>
      <c r="Z89" s="82"/>
      <c r="AA89" s="8"/>
      <c r="AB89" s="8"/>
      <c r="AH89" s="1"/>
    </row>
    <row r="90" spans="21:34" ht="12.75" x14ac:dyDescent="0.2">
      <c r="U90" s="82"/>
      <c r="V90" s="82" t="s">
        <v>28</v>
      </c>
      <c r="W90" s="82"/>
      <c r="X90" s="83" t="s">
        <v>40</v>
      </c>
      <c r="Y90" s="82"/>
      <c r="Z90" s="82"/>
      <c r="AA90" s="8"/>
      <c r="AB90" s="8"/>
      <c r="AH90" s="1"/>
    </row>
    <row r="91" spans="21:34" ht="12.75" x14ac:dyDescent="0.2">
      <c r="U91" s="82"/>
      <c r="V91" s="82" t="s">
        <v>30</v>
      </c>
      <c r="W91" s="82"/>
      <c r="X91" s="83">
        <v>220543</v>
      </c>
      <c r="Y91" s="82"/>
      <c r="Z91" s="82"/>
      <c r="AA91" s="8"/>
      <c r="AB91" s="8"/>
      <c r="AH91" s="1"/>
    </row>
    <row r="92" spans="21:34" ht="12.75" x14ac:dyDescent="0.2">
      <c r="U92" s="82"/>
      <c r="V92" s="82" t="s">
        <v>31</v>
      </c>
      <c r="W92" s="82"/>
      <c r="X92" s="83"/>
      <c r="Y92" s="82"/>
      <c r="Z92" s="82"/>
      <c r="AA92" s="8"/>
      <c r="AB92" s="8"/>
      <c r="AH92" s="1"/>
    </row>
    <row r="93" spans="21:34" ht="25.5" x14ac:dyDescent="0.2">
      <c r="U93" s="82"/>
      <c r="V93" s="82" t="s">
        <v>32</v>
      </c>
      <c r="W93" s="82"/>
      <c r="X93" s="83"/>
      <c r="Y93" s="82"/>
      <c r="Z93" s="82"/>
      <c r="AA93" s="8"/>
      <c r="AB93" s="8"/>
      <c r="AH93" s="1"/>
    </row>
    <row r="94" spans="21:34" ht="12.75" x14ac:dyDescent="0.2">
      <c r="U94" s="82"/>
      <c r="V94" s="82" t="s">
        <v>33</v>
      </c>
      <c r="W94" s="82"/>
      <c r="X94" s="83"/>
      <c r="Y94" s="82"/>
      <c r="Z94" s="82"/>
      <c r="AA94" s="8"/>
      <c r="AB94" s="8"/>
      <c r="AH94" s="1"/>
    </row>
    <row r="95" spans="21:34" ht="12.75" x14ac:dyDescent="0.2">
      <c r="U95" s="82"/>
      <c r="V95" s="82" t="s">
        <v>34</v>
      </c>
      <c r="W95" s="82"/>
      <c r="X95" s="83"/>
      <c r="Y95" s="82"/>
      <c r="Z95" s="82"/>
      <c r="AA95" s="8"/>
      <c r="AB95" s="8"/>
      <c r="AH95" s="1"/>
    </row>
    <row r="96" spans="21:34" ht="12.75" x14ac:dyDescent="0.2">
      <c r="U96" s="82"/>
      <c r="V96" s="82"/>
      <c r="W96" s="82"/>
      <c r="X96" s="83"/>
      <c r="Y96" s="82"/>
      <c r="Z96" s="82"/>
      <c r="AA96" s="8"/>
      <c r="AB96" s="8"/>
      <c r="AH96" s="1"/>
    </row>
    <row r="97" spans="21:34" ht="12.75" x14ac:dyDescent="0.2">
      <c r="U97" s="82">
        <v>3</v>
      </c>
      <c r="V97" s="82" t="s">
        <v>7</v>
      </c>
      <c r="W97" s="82"/>
      <c r="X97" s="83"/>
      <c r="Y97" s="82"/>
      <c r="Z97" s="82"/>
      <c r="AA97" s="8"/>
      <c r="AB97" s="8"/>
      <c r="AH97" s="1"/>
    </row>
    <row r="98" spans="21:34" ht="12.75" x14ac:dyDescent="0.2">
      <c r="U98" s="82"/>
      <c r="V98" s="82" t="s">
        <v>9</v>
      </c>
      <c r="W98" s="82"/>
      <c r="X98" s="83" t="s">
        <v>41</v>
      </c>
      <c r="Y98" s="82"/>
      <c r="Z98" s="82"/>
      <c r="AA98" s="8"/>
      <c r="AB98" s="8"/>
      <c r="AH98" s="1"/>
    </row>
    <row r="99" spans="21:34" ht="12.75" x14ac:dyDescent="0.2">
      <c r="U99" s="82"/>
      <c r="V99" s="82" t="s">
        <v>11</v>
      </c>
      <c r="W99" s="82"/>
      <c r="X99" s="83" t="s">
        <v>42</v>
      </c>
      <c r="Y99" s="82"/>
      <c r="Z99" s="82"/>
      <c r="AA99" s="8"/>
      <c r="AB99" s="8"/>
      <c r="AH99" s="1"/>
    </row>
    <row r="100" spans="21:34" ht="25.5" x14ac:dyDescent="0.2">
      <c r="U100" s="82"/>
      <c r="V100" s="82" t="s">
        <v>13</v>
      </c>
      <c r="W100" s="82"/>
      <c r="X100" s="83" t="s">
        <v>43</v>
      </c>
      <c r="Y100" s="82"/>
      <c r="Z100" s="82"/>
      <c r="AA100" s="8"/>
      <c r="AB100" s="8"/>
      <c r="AH100" s="1"/>
    </row>
    <row r="101" spans="21:34" ht="12.75" x14ac:dyDescent="0.2">
      <c r="U101" s="82"/>
      <c r="V101" s="82" t="s">
        <v>15</v>
      </c>
      <c r="W101" s="82"/>
      <c r="X101" s="83">
        <v>651421</v>
      </c>
      <c r="Y101" s="82"/>
      <c r="Z101" s="82"/>
      <c r="AA101" s="8"/>
      <c r="AB101" s="8"/>
      <c r="AH101" s="1"/>
    </row>
    <row r="102" spans="21:34" ht="12.75" x14ac:dyDescent="0.2">
      <c r="U102" s="82"/>
      <c r="V102" s="82" t="s">
        <v>16</v>
      </c>
      <c r="W102" s="82"/>
      <c r="X102" s="83"/>
      <c r="Y102" s="82"/>
      <c r="Z102" s="82"/>
      <c r="AA102" s="8"/>
      <c r="AB102" s="8"/>
      <c r="AH102" s="1"/>
    </row>
    <row r="103" spans="21:34" ht="12.75" x14ac:dyDescent="0.2">
      <c r="U103" s="82"/>
      <c r="V103" s="82" t="s">
        <v>17</v>
      </c>
      <c r="W103" s="82"/>
      <c r="X103" s="83"/>
      <c r="Y103" s="82"/>
      <c r="Z103" s="82"/>
      <c r="AA103" s="8"/>
      <c r="AB103" s="8"/>
      <c r="AH103" s="1"/>
    </row>
    <row r="104" spans="21:34" ht="25.5" x14ac:dyDescent="0.2">
      <c r="U104" s="82"/>
      <c r="V104" s="82" t="s">
        <v>18</v>
      </c>
      <c r="W104" s="82"/>
      <c r="X104" s="83"/>
      <c r="Y104" s="82"/>
      <c r="Z104" s="82"/>
      <c r="AA104" s="8"/>
      <c r="AB104" s="8"/>
      <c r="AH104" s="1"/>
    </row>
    <row r="105" spans="21:34" ht="12.75" x14ac:dyDescent="0.2">
      <c r="U105" s="82"/>
      <c r="V105" s="82" t="s">
        <v>19</v>
      </c>
      <c r="W105" s="82"/>
      <c r="X105" s="83"/>
      <c r="Y105" s="82"/>
      <c r="Z105" s="82"/>
      <c r="AA105" s="8"/>
      <c r="AB105" s="8"/>
      <c r="AH105" s="1"/>
    </row>
    <row r="106" spans="21:34" ht="12.75" x14ac:dyDescent="0.2">
      <c r="U106" s="82"/>
      <c r="V106" s="82" t="s">
        <v>20</v>
      </c>
      <c r="W106" s="82"/>
      <c r="X106" s="83"/>
      <c r="Y106" s="82"/>
      <c r="Z106" s="82"/>
      <c r="AA106" s="8"/>
      <c r="AB106" s="8"/>
      <c r="AH106" s="1"/>
    </row>
    <row r="107" spans="21:34" ht="25.5" x14ac:dyDescent="0.2">
      <c r="U107" s="82"/>
      <c r="V107" s="82" t="s">
        <v>21</v>
      </c>
      <c r="W107" s="82"/>
      <c r="X107" s="83"/>
      <c r="Y107" s="82"/>
      <c r="Z107" s="82"/>
      <c r="AA107" s="8"/>
      <c r="AB107" s="8"/>
      <c r="AH107" s="1"/>
    </row>
    <row r="108" spans="21:34" ht="12.75" x14ac:dyDescent="0.2">
      <c r="U108" s="82"/>
      <c r="V108" s="82" t="s">
        <v>22</v>
      </c>
      <c r="W108" s="82"/>
      <c r="X108" s="83"/>
      <c r="Y108" s="82"/>
      <c r="Z108" s="82"/>
      <c r="AA108" s="8"/>
      <c r="AB108" s="8"/>
      <c r="AH108" s="1"/>
    </row>
    <row r="109" spans="21:34" ht="12.75" x14ac:dyDescent="0.2">
      <c r="U109" s="82"/>
      <c r="V109" s="82" t="s">
        <v>23</v>
      </c>
      <c r="W109" s="82"/>
      <c r="X109" s="83"/>
      <c r="Y109" s="82"/>
      <c r="Z109" s="82"/>
      <c r="AA109" s="8"/>
      <c r="AB109" s="8"/>
      <c r="AH109" s="1"/>
    </row>
    <row r="110" spans="21:34" ht="12.75" x14ac:dyDescent="0.2">
      <c r="U110" s="82"/>
      <c r="V110" s="82" t="s">
        <v>24</v>
      </c>
      <c r="W110" s="82"/>
      <c r="X110" s="83" t="s">
        <v>44</v>
      </c>
      <c r="Y110" s="82"/>
      <c r="Z110" s="82"/>
      <c r="AA110" s="8"/>
      <c r="AB110" s="8"/>
      <c r="AH110" s="1"/>
    </row>
    <row r="111" spans="21:34" ht="25.5" x14ac:dyDescent="0.2">
      <c r="U111" s="82"/>
      <c r="V111" s="82" t="s">
        <v>26</v>
      </c>
      <c r="W111" s="82"/>
      <c r="X111" s="83" t="s">
        <v>45</v>
      </c>
      <c r="Y111" s="82"/>
      <c r="Z111" s="82"/>
      <c r="AA111" s="8"/>
      <c r="AB111" s="8"/>
      <c r="AH111" s="1"/>
    </row>
    <row r="112" spans="21:34" ht="12.75" x14ac:dyDescent="0.2">
      <c r="U112" s="82"/>
      <c r="V112" s="82" t="s">
        <v>28</v>
      </c>
      <c r="W112" s="82"/>
      <c r="X112" s="83" t="s">
        <v>46</v>
      </c>
      <c r="Y112" s="82"/>
      <c r="Z112" s="82"/>
      <c r="AA112" s="8"/>
      <c r="AB112" s="8"/>
      <c r="AH112" s="1"/>
    </row>
    <row r="113" spans="21:34" ht="12.75" x14ac:dyDescent="0.2">
      <c r="U113" s="82"/>
      <c r="V113" s="82" t="s">
        <v>30</v>
      </c>
      <c r="W113" s="82"/>
      <c r="X113" s="83">
        <v>315280</v>
      </c>
      <c r="Y113" s="82"/>
      <c r="Z113" s="82"/>
      <c r="AA113" s="8"/>
      <c r="AB113" s="8"/>
      <c r="AH113" s="1"/>
    </row>
    <row r="114" spans="21:34" ht="12.75" x14ac:dyDescent="0.2">
      <c r="U114" s="82"/>
      <c r="V114" s="82" t="s">
        <v>31</v>
      </c>
      <c r="W114" s="82"/>
      <c r="X114" s="83"/>
      <c r="Y114" s="82"/>
      <c r="Z114" s="82"/>
      <c r="AA114" s="8"/>
      <c r="AB114" s="8"/>
      <c r="AH114" s="1"/>
    </row>
    <row r="115" spans="21:34" ht="25.5" x14ac:dyDescent="0.2">
      <c r="U115" s="82"/>
      <c r="V115" s="82" t="s">
        <v>32</v>
      </c>
      <c r="W115" s="82"/>
      <c r="X115" s="83"/>
      <c r="Y115" s="82"/>
      <c r="Z115" s="82"/>
      <c r="AA115" s="8"/>
      <c r="AB115" s="8"/>
      <c r="AH115" s="1"/>
    </row>
    <row r="116" spans="21:34" ht="12.75" x14ac:dyDescent="0.2">
      <c r="U116" s="82"/>
      <c r="V116" s="82" t="s">
        <v>33</v>
      </c>
      <c r="W116" s="82"/>
      <c r="X116" s="83"/>
      <c r="Y116" s="82"/>
      <c r="Z116" s="82"/>
      <c r="AA116" s="8"/>
      <c r="AB116" s="8"/>
      <c r="AH116" s="1"/>
    </row>
    <row r="117" spans="21:34" ht="12.75" x14ac:dyDescent="0.2">
      <c r="U117" s="82"/>
      <c r="V117" s="82" t="s">
        <v>34</v>
      </c>
      <c r="W117" s="82"/>
      <c r="X117" s="83"/>
      <c r="Y117" s="82"/>
      <c r="Z117" s="82"/>
      <c r="AA117" s="8"/>
      <c r="AB117" s="8"/>
      <c r="AH117" s="1"/>
    </row>
    <row r="118" spans="21:34" ht="12.75" x14ac:dyDescent="0.2">
      <c r="U118" s="82"/>
      <c r="V118" s="82"/>
      <c r="W118" s="82"/>
      <c r="X118" s="83"/>
      <c r="Y118" s="82"/>
      <c r="Z118" s="82"/>
      <c r="AA118" s="8"/>
      <c r="AB118" s="8"/>
      <c r="AH118" s="1"/>
    </row>
    <row r="119" spans="21:34" ht="12.75" x14ac:dyDescent="0.2">
      <c r="U119" s="82">
        <v>4</v>
      </c>
      <c r="V119" s="82" t="s">
        <v>7</v>
      </c>
      <c r="W119" s="82"/>
      <c r="X119" s="83"/>
      <c r="Y119" s="82"/>
      <c r="Z119" s="82"/>
      <c r="AA119" s="8"/>
      <c r="AB119" s="8"/>
      <c r="AH119" s="1"/>
    </row>
    <row r="120" spans="21:34" ht="12.75" x14ac:dyDescent="0.2">
      <c r="U120" s="82"/>
      <c r="V120" s="82" t="s">
        <v>9</v>
      </c>
      <c r="W120" s="82"/>
      <c r="X120" s="83" t="s">
        <v>47</v>
      </c>
      <c r="Y120" s="82"/>
      <c r="Z120" s="82"/>
      <c r="AA120" s="8"/>
      <c r="AB120" s="8"/>
      <c r="AH120" s="1"/>
    </row>
    <row r="121" spans="21:34" ht="12.75" x14ac:dyDescent="0.2">
      <c r="U121" s="82"/>
      <c r="V121" s="82" t="s">
        <v>11</v>
      </c>
      <c r="W121" s="82"/>
      <c r="X121" s="83" t="s">
        <v>48</v>
      </c>
      <c r="Y121" s="82"/>
      <c r="Z121" s="82"/>
      <c r="AA121" s="8"/>
      <c r="AB121" s="8"/>
      <c r="AH121" s="1"/>
    </row>
    <row r="122" spans="21:34" ht="25.5" x14ac:dyDescent="0.2">
      <c r="U122" s="82"/>
      <c r="V122" s="82" t="s">
        <v>13</v>
      </c>
      <c r="W122" s="82"/>
      <c r="X122" s="83" t="s">
        <v>49</v>
      </c>
      <c r="Y122" s="82"/>
      <c r="Z122" s="82"/>
      <c r="AA122" s="8"/>
      <c r="AB122" s="8"/>
      <c r="AH122" s="1"/>
    </row>
    <row r="123" spans="21:34" ht="12.75" x14ac:dyDescent="0.2">
      <c r="U123" s="82"/>
      <c r="V123" s="82" t="s">
        <v>15</v>
      </c>
      <c r="W123" s="82"/>
      <c r="X123" s="83">
        <v>634646</v>
      </c>
      <c r="Y123" s="82"/>
      <c r="Z123" s="82"/>
      <c r="AA123" s="8"/>
      <c r="AB123" s="8"/>
      <c r="AH123" s="1"/>
    </row>
    <row r="124" spans="21:34" ht="12.75" x14ac:dyDescent="0.2">
      <c r="U124" s="82"/>
      <c r="V124" s="82" t="s">
        <v>16</v>
      </c>
      <c r="W124" s="82"/>
      <c r="X124" s="83"/>
      <c r="Y124" s="82"/>
      <c r="Z124" s="82"/>
      <c r="AA124" s="8"/>
      <c r="AB124" s="8"/>
      <c r="AH124" s="1"/>
    </row>
    <row r="125" spans="21:34" ht="12.75" x14ac:dyDescent="0.2">
      <c r="U125" s="82"/>
      <c r="V125" s="82" t="s">
        <v>17</v>
      </c>
      <c r="W125" s="82"/>
      <c r="X125" s="83"/>
      <c r="Y125" s="82"/>
      <c r="Z125" s="82"/>
      <c r="AA125" s="8"/>
      <c r="AB125" s="8"/>
      <c r="AH125" s="1"/>
    </row>
    <row r="126" spans="21:34" ht="25.5" x14ac:dyDescent="0.2">
      <c r="U126" s="82"/>
      <c r="V126" s="82" t="s">
        <v>18</v>
      </c>
      <c r="W126" s="82"/>
      <c r="X126" s="83"/>
      <c r="Y126" s="82"/>
      <c r="Z126" s="82"/>
      <c r="AA126" s="8"/>
      <c r="AB126" s="8"/>
      <c r="AH126" s="1"/>
    </row>
    <row r="127" spans="21:34" ht="12.75" x14ac:dyDescent="0.2">
      <c r="U127" s="82"/>
      <c r="V127" s="82" t="s">
        <v>19</v>
      </c>
      <c r="W127" s="82"/>
      <c r="X127" s="83"/>
      <c r="Y127" s="82"/>
      <c r="Z127" s="82"/>
      <c r="AA127" s="8"/>
      <c r="AB127" s="8"/>
      <c r="AH127" s="1"/>
    </row>
    <row r="128" spans="21:34" ht="12.75" x14ac:dyDescent="0.2">
      <c r="U128" s="82"/>
      <c r="V128" s="82" t="s">
        <v>20</v>
      </c>
      <c r="W128" s="82"/>
      <c r="X128" s="83"/>
      <c r="Y128" s="82"/>
      <c r="Z128" s="82"/>
      <c r="AA128" s="8"/>
      <c r="AB128" s="8"/>
      <c r="AH128" s="1"/>
    </row>
    <row r="129" spans="21:34" ht="25.5" x14ac:dyDescent="0.2">
      <c r="U129" s="82"/>
      <c r="V129" s="82" t="s">
        <v>21</v>
      </c>
      <c r="W129" s="82"/>
      <c r="X129" s="83"/>
      <c r="Y129" s="82"/>
      <c r="Z129" s="82"/>
      <c r="AA129" s="8"/>
      <c r="AB129" s="8"/>
      <c r="AH129" s="1"/>
    </row>
    <row r="130" spans="21:34" ht="12.75" x14ac:dyDescent="0.2">
      <c r="U130" s="82"/>
      <c r="V130" s="82" t="s">
        <v>22</v>
      </c>
      <c r="W130" s="82"/>
      <c r="X130" s="83"/>
      <c r="Y130" s="82"/>
      <c r="Z130" s="82"/>
      <c r="AA130" s="8"/>
      <c r="AB130" s="8"/>
      <c r="AH130" s="1"/>
    </row>
    <row r="131" spans="21:34" ht="12.75" x14ac:dyDescent="0.2">
      <c r="U131" s="82"/>
      <c r="V131" s="82" t="s">
        <v>23</v>
      </c>
      <c r="W131" s="82"/>
      <c r="X131" s="83"/>
      <c r="Y131" s="82"/>
      <c r="Z131" s="82"/>
      <c r="AA131" s="8"/>
      <c r="AB131" s="8"/>
      <c r="AH131" s="1"/>
    </row>
    <row r="132" spans="21:34" ht="12.75" x14ac:dyDescent="0.2">
      <c r="U132" s="82"/>
      <c r="V132" s="82" t="s">
        <v>24</v>
      </c>
      <c r="W132" s="82"/>
      <c r="X132" s="83" t="s">
        <v>50</v>
      </c>
      <c r="Y132" s="82"/>
      <c r="Z132" s="82"/>
      <c r="AA132" s="8"/>
      <c r="AB132" s="8"/>
      <c r="AH132" s="1"/>
    </row>
    <row r="133" spans="21:34" ht="25.5" x14ac:dyDescent="0.2">
      <c r="U133" s="82"/>
      <c r="V133" s="82" t="s">
        <v>26</v>
      </c>
      <c r="W133" s="82"/>
      <c r="X133" s="83" t="s">
        <v>51</v>
      </c>
      <c r="Y133" s="82"/>
      <c r="Z133" s="82"/>
      <c r="AA133" s="8"/>
      <c r="AB133" s="8"/>
      <c r="AH133" s="1"/>
    </row>
    <row r="134" spans="21:34" ht="12.75" x14ac:dyDescent="0.2">
      <c r="U134" s="82"/>
      <c r="V134" s="82" t="s">
        <v>28</v>
      </c>
      <c r="W134" s="82"/>
      <c r="X134" s="83" t="s">
        <v>52</v>
      </c>
      <c r="Y134" s="82"/>
      <c r="Z134" s="82"/>
      <c r="AA134" s="8"/>
      <c r="AB134" s="8"/>
      <c r="AH134" s="1"/>
    </row>
    <row r="135" spans="21:34" ht="12.75" x14ac:dyDescent="0.2">
      <c r="U135" s="82"/>
      <c r="V135" s="82" t="s">
        <v>30</v>
      </c>
      <c r="W135" s="82"/>
      <c r="X135" s="83">
        <v>300549</v>
      </c>
      <c r="Y135" s="82"/>
      <c r="Z135" s="82"/>
      <c r="AA135" s="8"/>
      <c r="AB135" s="8"/>
      <c r="AH135" s="1"/>
    </row>
    <row r="136" spans="21:34" ht="12.75" x14ac:dyDescent="0.2">
      <c r="U136" s="82"/>
      <c r="V136" s="82" t="s">
        <v>31</v>
      </c>
      <c r="W136" s="82"/>
      <c r="X136" s="83"/>
      <c r="Y136" s="82"/>
      <c r="Z136" s="82"/>
      <c r="AA136" s="8"/>
      <c r="AB136" s="8"/>
      <c r="AH136" s="1"/>
    </row>
    <row r="137" spans="21:34" ht="25.5" x14ac:dyDescent="0.2">
      <c r="U137" s="82"/>
      <c r="V137" s="82" t="s">
        <v>32</v>
      </c>
      <c r="W137" s="82"/>
      <c r="X137" s="83"/>
      <c r="Y137" s="82"/>
      <c r="Z137" s="82"/>
      <c r="AA137" s="8"/>
      <c r="AB137" s="8"/>
      <c r="AH137" s="1"/>
    </row>
    <row r="138" spans="21:34" ht="12.75" x14ac:dyDescent="0.2">
      <c r="U138" s="82"/>
      <c r="V138" s="82" t="s">
        <v>33</v>
      </c>
      <c r="W138" s="82"/>
      <c r="X138" s="83"/>
      <c r="Y138" s="82"/>
      <c r="Z138" s="82"/>
      <c r="AA138" s="8"/>
      <c r="AB138" s="8"/>
      <c r="AH138" s="1"/>
    </row>
    <row r="139" spans="21:34" ht="12.75" x14ac:dyDescent="0.2">
      <c r="U139" s="82"/>
      <c r="V139" s="82" t="s">
        <v>34</v>
      </c>
      <c r="W139" s="82"/>
      <c r="X139" s="83"/>
      <c r="Y139" s="82"/>
      <c r="Z139" s="82"/>
      <c r="AA139" s="8"/>
      <c r="AB139" s="8"/>
      <c r="AH139" s="1"/>
    </row>
    <row r="140" spans="21:34" ht="12.75" x14ac:dyDescent="0.2">
      <c r="U140" s="82"/>
      <c r="V140" s="82"/>
      <c r="W140" s="82"/>
      <c r="X140" s="83"/>
      <c r="Y140" s="82"/>
      <c r="Z140" s="82"/>
      <c r="AA140" s="8"/>
      <c r="AB140" s="8"/>
      <c r="AH140" s="1"/>
    </row>
    <row r="141" spans="21:34" ht="12.75" x14ac:dyDescent="0.2">
      <c r="U141" s="82">
        <v>5</v>
      </c>
      <c r="V141" s="82" t="s">
        <v>7</v>
      </c>
      <c r="W141" s="82"/>
      <c r="X141" s="83"/>
      <c r="Y141" s="82"/>
      <c r="Z141" s="82"/>
      <c r="AA141" s="8"/>
      <c r="AB141" s="8"/>
      <c r="AH141" s="1"/>
    </row>
    <row r="142" spans="21:34" ht="12.75" x14ac:dyDescent="0.2">
      <c r="U142" s="82"/>
      <c r="V142" s="82" t="s">
        <v>9</v>
      </c>
      <c r="W142" s="82"/>
      <c r="X142" s="83" t="s">
        <v>53</v>
      </c>
      <c r="Y142" s="82"/>
      <c r="Z142" s="82"/>
      <c r="AA142" s="8"/>
      <c r="AB142" s="8"/>
      <c r="AH142" s="1"/>
    </row>
    <row r="143" spans="21:34" ht="12.75" x14ac:dyDescent="0.2">
      <c r="U143" s="82"/>
      <c r="V143" s="82" t="s">
        <v>11</v>
      </c>
      <c r="W143" s="82"/>
      <c r="X143" s="83" t="s">
        <v>54</v>
      </c>
      <c r="Y143" s="82"/>
      <c r="Z143" s="82"/>
      <c r="AA143" s="8"/>
      <c r="AB143" s="8"/>
      <c r="AH143" s="1"/>
    </row>
    <row r="144" spans="21:34" ht="25.5" x14ac:dyDescent="0.2">
      <c r="U144" s="82"/>
      <c r="V144" s="82" t="s">
        <v>13</v>
      </c>
      <c r="W144" s="82"/>
      <c r="X144" s="83" t="s">
        <v>55</v>
      </c>
      <c r="Y144" s="82"/>
      <c r="Z144" s="82"/>
      <c r="AA144" s="8"/>
      <c r="AB144" s="8"/>
      <c r="AH144" s="1"/>
    </row>
    <row r="145" spans="21:34" ht="12.75" x14ac:dyDescent="0.2">
      <c r="U145" s="82"/>
      <c r="V145" s="82" t="s">
        <v>15</v>
      </c>
      <c r="W145" s="82"/>
      <c r="X145" s="83">
        <v>945962</v>
      </c>
      <c r="Y145" s="82"/>
      <c r="Z145" s="82"/>
      <c r="AA145" s="8"/>
      <c r="AB145" s="8"/>
      <c r="AH145" s="1"/>
    </row>
    <row r="146" spans="21:34" ht="12.75" x14ac:dyDescent="0.2">
      <c r="U146" s="82"/>
      <c r="V146" s="82" t="s">
        <v>16</v>
      </c>
      <c r="W146" s="82"/>
      <c r="X146" s="83"/>
      <c r="Y146" s="82"/>
      <c r="Z146" s="82"/>
      <c r="AA146" s="8"/>
      <c r="AB146" s="8"/>
      <c r="AH146" s="1"/>
    </row>
    <row r="147" spans="21:34" ht="12.75" x14ac:dyDescent="0.2">
      <c r="U147" s="82"/>
      <c r="V147" s="82" t="s">
        <v>17</v>
      </c>
      <c r="W147" s="82"/>
      <c r="X147" s="83"/>
      <c r="Y147" s="82"/>
      <c r="Z147" s="82"/>
      <c r="AA147" s="8"/>
      <c r="AB147" s="8"/>
      <c r="AH147" s="1"/>
    </row>
    <row r="148" spans="21:34" ht="25.5" x14ac:dyDescent="0.2">
      <c r="U148" s="82"/>
      <c r="V148" s="82" t="s">
        <v>18</v>
      </c>
      <c r="W148" s="82"/>
      <c r="X148" s="83"/>
      <c r="Y148" s="82"/>
      <c r="Z148" s="82"/>
      <c r="AA148" s="8"/>
      <c r="AB148" s="8"/>
      <c r="AH148" s="1"/>
    </row>
    <row r="149" spans="21:34" ht="12.75" x14ac:dyDescent="0.2">
      <c r="U149" s="82"/>
      <c r="V149" s="82" t="s">
        <v>19</v>
      </c>
      <c r="W149" s="82"/>
      <c r="X149" s="83"/>
      <c r="Y149" s="82"/>
      <c r="Z149" s="82"/>
      <c r="AA149" s="8"/>
      <c r="AB149" s="8"/>
      <c r="AH149" s="1"/>
    </row>
    <row r="150" spans="21:34" ht="12.75" x14ac:dyDescent="0.2">
      <c r="U150" s="82"/>
      <c r="V150" s="82" t="s">
        <v>20</v>
      </c>
      <c r="W150" s="82"/>
      <c r="X150" s="83"/>
      <c r="Y150" s="82"/>
      <c r="Z150" s="82"/>
      <c r="AA150" s="8"/>
      <c r="AB150" s="8"/>
      <c r="AH150" s="1"/>
    </row>
    <row r="151" spans="21:34" ht="25.5" x14ac:dyDescent="0.2">
      <c r="U151" s="82"/>
      <c r="V151" s="82" t="s">
        <v>21</v>
      </c>
      <c r="W151" s="82"/>
      <c r="X151" s="83"/>
      <c r="Y151" s="82"/>
      <c r="Z151" s="82"/>
      <c r="AA151" s="8"/>
      <c r="AB151" s="8"/>
      <c r="AH151" s="1"/>
    </row>
    <row r="152" spans="21:34" ht="12.75" x14ac:dyDescent="0.2">
      <c r="U152" s="82"/>
      <c r="V152" s="82" t="s">
        <v>22</v>
      </c>
      <c r="W152" s="82"/>
      <c r="X152" s="83"/>
      <c r="Y152" s="82"/>
      <c r="Z152" s="82"/>
      <c r="AA152" s="8"/>
      <c r="AB152" s="8"/>
      <c r="AH152" s="1"/>
    </row>
    <row r="153" spans="21:34" ht="12.75" x14ac:dyDescent="0.2">
      <c r="U153" s="82"/>
      <c r="V153" s="82" t="s">
        <v>23</v>
      </c>
      <c r="W153" s="82"/>
      <c r="X153" s="83"/>
      <c r="Y153" s="82"/>
      <c r="Z153" s="82"/>
      <c r="AA153" s="8"/>
      <c r="AB153" s="8"/>
      <c r="AH153" s="1"/>
    </row>
    <row r="154" spans="21:34" ht="12.75" x14ac:dyDescent="0.2">
      <c r="U154" s="82"/>
      <c r="V154" s="82" t="s">
        <v>24</v>
      </c>
      <c r="W154" s="82"/>
      <c r="X154" s="83" t="s">
        <v>56</v>
      </c>
      <c r="Y154" s="82"/>
      <c r="Z154" s="82"/>
      <c r="AA154" s="8"/>
      <c r="AB154" s="8"/>
      <c r="AH154" s="1"/>
    </row>
    <row r="155" spans="21:34" ht="25.5" x14ac:dyDescent="0.2">
      <c r="U155" s="82"/>
      <c r="V155" s="82" t="s">
        <v>26</v>
      </c>
      <c r="W155" s="82"/>
      <c r="X155" s="83" t="s">
        <v>57</v>
      </c>
      <c r="Y155" s="82"/>
      <c r="Z155" s="82"/>
      <c r="AA155" s="8"/>
      <c r="AB155" s="8"/>
      <c r="AH155" s="1"/>
    </row>
    <row r="156" spans="21:34" ht="12.75" x14ac:dyDescent="0.2">
      <c r="U156" s="82"/>
      <c r="V156" s="82" t="s">
        <v>28</v>
      </c>
      <c r="W156" s="82"/>
      <c r="X156" s="83" t="s">
        <v>58</v>
      </c>
      <c r="Y156" s="82"/>
      <c r="Z156" s="82"/>
      <c r="AA156" s="8"/>
      <c r="AB156" s="8"/>
      <c r="AH156" s="1"/>
    </row>
    <row r="157" spans="21:34" ht="12.75" x14ac:dyDescent="0.2">
      <c r="U157" s="82"/>
      <c r="V157" s="82" t="s">
        <v>30</v>
      </c>
      <c r="W157" s="82"/>
      <c r="X157" s="83">
        <v>365126</v>
      </c>
      <c r="Y157" s="82"/>
      <c r="Z157" s="82"/>
      <c r="AA157" s="8"/>
      <c r="AB157" s="8"/>
      <c r="AH157" s="1"/>
    </row>
    <row r="158" spans="21:34" ht="12.75" x14ac:dyDescent="0.2">
      <c r="U158" s="82"/>
      <c r="V158" s="82" t="s">
        <v>31</v>
      </c>
      <c r="W158" s="82"/>
      <c r="X158" s="83"/>
      <c r="Y158" s="82"/>
      <c r="Z158" s="82"/>
      <c r="AA158" s="8"/>
      <c r="AB158" s="8"/>
      <c r="AH158" s="1"/>
    </row>
    <row r="159" spans="21:34" ht="25.5" x14ac:dyDescent="0.2">
      <c r="U159" s="82"/>
      <c r="V159" s="82" t="s">
        <v>32</v>
      </c>
      <c r="W159" s="82"/>
      <c r="X159" s="83"/>
      <c r="Y159" s="82"/>
      <c r="Z159" s="82"/>
      <c r="AA159" s="8"/>
      <c r="AB159" s="8"/>
      <c r="AH159" s="1"/>
    </row>
    <row r="160" spans="21:34" ht="12.75" x14ac:dyDescent="0.2">
      <c r="U160" s="82"/>
      <c r="V160" s="82" t="s">
        <v>33</v>
      </c>
      <c r="W160" s="82"/>
      <c r="X160" s="83"/>
      <c r="Y160" s="82"/>
      <c r="Z160" s="82"/>
      <c r="AA160" s="8"/>
      <c r="AB160" s="8"/>
      <c r="AH160" s="1"/>
    </row>
    <row r="161" spans="21:34" ht="12.75" x14ac:dyDescent="0.2">
      <c r="U161" s="82"/>
      <c r="V161" s="82" t="s">
        <v>34</v>
      </c>
      <c r="W161" s="82"/>
      <c r="X161" s="83"/>
      <c r="Y161" s="82"/>
      <c r="Z161" s="82"/>
      <c r="AA161" s="8"/>
      <c r="AB161" s="8"/>
      <c r="AH161" s="1"/>
    </row>
    <row r="162" spans="21:34" ht="12.75" x14ac:dyDescent="0.2">
      <c r="U162" s="82"/>
      <c r="V162" s="82"/>
      <c r="W162" s="82"/>
      <c r="X162" s="83"/>
      <c r="Y162" s="82"/>
      <c r="Z162" s="82"/>
      <c r="AA162" s="8"/>
      <c r="AB162" s="8"/>
      <c r="AH162" s="1"/>
    </row>
    <row r="163" spans="21:34" ht="12.75" x14ac:dyDescent="0.2">
      <c r="U163" s="82">
        <v>6</v>
      </c>
      <c r="V163" s="82" t="s">
        <v>7</v>
      </c>
      <c r="W163" s="82"/>
      <c r="X163" s="83"/>
      <c r="Y163" s="82"/>
      <c r="Z163" s="82"/>
      <c r="AA163" s="8"/>
      <c r="AB163" s="8"/>
      <c r="AH163" s="1"/>
    </row>
    <row r="164" spans="21:34" ht="12.75" x14ac:dyDescent="0.2">
      <c r="U164" s="82"/>
      <c r="V164" s="82" t="s">
        <v>9</v>
      </c>
      <c r="W164" s="82"/>
      <c r="X164" s="83" t="s">
        <v>53</v>
      </c>
      <c r="Y164" s="82"/>
      <c r="Z164" s="82"/>
      <c r="AA164" s="8"/>
      <c r="AB164" s="8"/>
      <c r="AH164" s="1"/>
    </row>
    <row r="165" spans="21:34" ht="12.75" x14ac:dyDescent="0.2">
      <c r="U165" s="82"/>
      <c r="V165" s="82" t="s">
        <v>11</v>
      </c>
      <c r="W165" s="82"/>
      <c r="X165" s="83" t="s">
        <v>59</v>
      </c>
      <c r="Y165" s="82"/>
      <c r="Z165" s="82"/>
      <c r="AA165" s="8"/>
      <c r="AB165" s="8"/>
      <c r="AH165" s="1"/>
    </row>
    <row r="166" spans="21:34" ht="25.5" x14ac:dyDescent="0.2">
      <c r="U166" s="82"/>
      <c r="V166" s="82" t="s">
        <v>13</v>
      </c>
      <c r="W166" s="82"/>
      <c r="X166" s="83" t="s">
        <v>60</v>
      </c>
      <c r="Y166" s="82"/>
      <c r="Z166" s="82"/>
      <c r="AA166" s="8"/>
      <c r="AB166" s="8"/>
      <c r="AH166" s="1"/>
    </row>
    <row r="167" spans="21:34" ht="12.75" x14ac:dyDescent="0.2">
      <c r="U167" s="82"/>
      <c r="V167" s="82" t="s">
        <v>15</v>
      </c>
      <c r="W167" s="82"/>
      <c r="X167" s="83">
        <v>921920</v>
      </c>
      <c r="Y167" s="82"/>
      <c r="Z167" s="82"/>
      <c r="AA167" s="8"/>
      <c r="AB167" s="8"/>
      <c r="AH167" s="1"/>
    </row>
    <row r="168" spans="21:34" ht="12.75" x14ac:dyDescent="0.2">
      <c r="U168" s="82"/>
      <c r="V168" s="82" t="s">
        <v>16</v>
      </c>
      <c r="W168" s="82"/>
      <c r="X168" s="83"/>
      <c r="Y168" s="82"/>
      <c r="Z168" s="82"/>
      <c r="AA168" s="8"/>
      <c r="AB168" s="8"/>
      <c r="AH168" s="1"/>
    </row>
    <row r="169" spans="21:34" ht="12.75" x14ac:dyDescent="0.2">
      <c r="U169" s="82"/>
      <c r="V169" s="82" t="s">
        <v>17</v>
      </c>
      <c r="W169" s="82"/>
      <c r="X169" s="83"/>
      <c r="Y169" s="82"/>
      <c r="Z169" s="82"/>
      <c r="AA169" s="8"/>
      <c r="AB169" s="8"/>
      <c r="AH169" s="1"/>
    </row>
    <row r="170" spans="21:34" ht="25.5" x14ac:dyDescent="0.2">
      <c r="U170" s="82"/>
      <c r="V170" s="82" t="s">
        <v>18</v>
      </c>
      <c r="W170" s="82"/>
      <c r="X170" s="83"/>
      <c r="Y170" s="82"/>
      <c r="Z170" s="82"/>
      <c r="AA170" s="8"/>
      <c r="AB170" s="8"/>
      <c r="AH170" s="1"/>
    </row>
    <row r="171" spans="21:34" ht="12.75" x14ac:dyDescent="0.2">
      <c r="U171" s="82"/>
      <c r="V171" s="82" t="s">
        <v>19</v>
      </c>
      <c r="W171" s="82"/>
      <c r="X171" s="83"/>
      <c r="Y171" s="82"/>
      <c r="Z171" s="82"/>
      <c r="AA171" s="8"/>
      <c r="AB171" s="8"/>
      <c r="AH171" s="1"/>
    </row>
    <row r="172" spans="21:34" ht="12.75" x14ac:dyDescent="0.2">
      <c r="U172" s="82"/>
      <c r="V172" s="82" t="s">
        <v>20</v>
      </c>
      <c r="W172" s="82"/>
      <c r="X172" s="83"/>
      <c r="Y172" s="82"/>
      <c r="Z172" s="82"/>
      <c r="AA172" s="8"/>
      <c r="AB172" s="8"/>
      <c r="AH172" s="1"/>
    </row>
    <row r="173" spans="21:34" ht="25.5" x14ac:dyDescent="0.2">
      <c r="U173" s="82"/>
      <c r="V173" s="82" t="s">
        <v>21</v>
      </c>
      <c r="W173" s="82"/>
      <c r="X173" s="83"/>
      <c r="Y173" s="82"/>
      <c r="Z173" s="82"/>
      <c r="AA173" s="8"/>
      <c r="AB173" s="8"/>
      <c r="AH173" s="1"/>
    </row>
    <row r="174" spans="21:34" ht="12.75" x14ac:dyDescent="0.2">
      <c r="U174" s="82"/>
      <c r="V174" s="82" t="s">
        <v>22</v>
      </c>
      <c r="W174" s="82"/>
      <c r="X174" s="83"/>
      <c r="Y174" s="82"/>
      <c r="Z174" s="82"/>
      <c r="AA174" s="8"/>
      <c r="AB174" s="8"/>
      <c r="AH174" s="1"/>
    </row>
    <row r="175" spans="21:34" ht="12.75" x14ac:dyDescent="0.2">
      <c r="U175" s="82"/>
      <c r="V175" s="82" t="s">
        <v>23</v>
      </c>
      <c r="W175" s="82"/>
      <c r="X175" s="83"/>
      <c r="Y175" s="82"/>
      <c r="Z175" s="82"/>
      <c r="AA175" s="8"/>
      <c r="AB175" s="8"/>
      <c r="AH175" s="1"/>
    </row>
    <row r="176" spans="21:34" ht="12.75" x14ac:dyDescent="0.2">
      <c r="U176" s="82"/>
      <c r="V176" s="82" t="s">
        <v>24</v>
      </c>
      <c r="W176" s="82"/>
      <c r="X176" s="83" t="s">
        <v>61</v>
      </c>
      <c r="Y176" s="82"/>
      <c r="Z176" s="82"/>
      <c r="AA176" s="8"/>
      <c r="AB176" s="8"/>
      <c r="AH176" s="1"/>
    </row>
    <row r="177" spans="21:34" ht="25.5" x14ac:dyDescent="0.2">
      <c r="U177" s="82"/>
      <c r="V177" s="82" t="s">
        <v>26</v>
      </c>
      <c r="W177" s="82"/>
      <c r="X177" s="83" t="s">
        <v>62</v>
      </c>
      <c r="Y177" s="82"/>
      <c r="Z177" s="82"/>
      <c r="AA177" s="8"/>
      <c r="AB177" s="8"/>
      <c r="AH177" s="1"/>
    </row>
    <row r="178" spans="21:34" ht="12.75" x14ac:dyDescent="0.2">
      <c r="U178" s="82"/>
      <c r="V178" s="82" t="s">
        <v>28</v>
      </c>
      <c r="W178" s="82"/>
      <c r="X178" s="83" t="s">
        <v>63</v>
      </c>
      <c r="Y178" s="82"/>
      <c r="Z178" s="82"/>
      <c r="AA178" s="8"/>
      <c r="AB178" s="8"/>
      <c r="AH178" s="1"/>
    </row>
    <row r="179" spans="21:34" ht="12.75" x14ac:dyDescent="0.2">
      <c r="U179" s="82"/>
      <c r="V179" s="82" t="s">
        <v>30</v>
      </c>
      <c r="W179" s="82"/>
      <c r="X179" s="83">
        <v>171398</v>
      </c>
      <c r="Y179" s="82"/>
      <c r="Z179" s="82"/>
      <c r="AA179" s="8"/>
      <c r="AB179" s="8"/>
      <c r="AH179" s="1"/>
    </row>
    <row r="180" spans="21:34" ht="12.75" x14ac:dyDescent="0.2">
      <c r="U180" s="82"/>
      <c r="V180" s="82" t="s">
        <v>31</v>
      </c>
      <c r="W180" s="82"/>
      <c r="X180" s="83"/>
      <c r="Y180" s="82"/>
      <c r="Z180" s="82"/>
      <c r="AA180" s="8"/>
      <c r="AB180" s="8"/>
      <c r="AH180" s="1"/>
    </row>
    <row r="181" spans="21:34" ht="25.5" x14ac:dyDescent="0.2">
      <c r="U181" s="82"/>
      <c r="V181" s="82" t="s">
        <v>32</v>
      </c>
      <c r="W181" s="82"/>
      <c r="X181" s="83"/>
      <c r="Y181" s="82"/>
      <c r="Z181" s="82"/>
      <c r="AA181" s="8"/>
      <c r="AB181" s="8"/>
      <c r="AH181" s="1"/>
    </row>
    <row r="182" spans="21:34" ht="12.75" x14ac:dyDescent="0.2">
      <c r="U182" s="82"/>
      <c r="V182" s="82" t="s">
        <v>33</v>
      </c>
      <c r="W182" s="82"/>
      <c r="X182" s="83"/>
      <c r="Y182" s="82"/>
      <c r="Z182" s="82"/>
      <c r="AA182" s="8"/>
      <c r="AB182" s="8"/>
      <c r="AH182" s="1"/>
    </row>
    <row r="183" spans="21:34" ht="12.75" x14ac:dyDescent="0.2">
      <c r="U183" s="82"/>
      <c r="V183" s="82" t="s">
        <v>34</v>
      </c>
      <c r="W183" s="82"/>
      <c r="X183" s="83"/>
      <c r="Y183" s="82"/>
      <c r="Z183" s="82"/>
      <c r="AA183" s="8"/>
      <c r="AB183" s="8"/>
      <c r="AH183" s="1"/>
    </row>
    <row r="184" spans="21:34" ht="12.75" x14ac:dyDescent="0.2">
      <c r="U184" s="82"/>
      <c r="V184" s="82"/>
      <c r="W184" s="82"/>
      <c r="X184" s="83"/>
      <c r="Y184" s="82"/>
      <c r="Z184" s="82"/>
      <c r="AA184" s="8"/>
      <c r="AB184" s="8"/>
      <c r="AH184" s="1"/>
    </row>
    <row r="185" spans="21:34" ht="12.75" x14ac:dyDescent="0.2">
      <c r="U185" s="82">
        <v>7</v>
      </c>
      <c r="V185" s="82" t="s">
        <v>7</v>
      </c>
      <c r="W185" s="82"/>
      <c r="X185" s="83"/>
      <c r="Y185" s="82"/>
      <c r="Z185" s="82"/>
      <c r="AA185" s="8"/>
      <c r="AB185" s="8"/>
      <c r="AH185" s="1"/>
    </row>
    <row r="186" spans="21:34" ht="12.75" x14ac:dyDescent="0.2">
      <c r="U186" s="82"/>
      <c r="V186" s="82" t="s">
        <v>9</v>
      </c>
      <c r="W186" s="82"/>
      <c r="X186" s="83" t="s">
        <v>64</v>
      </c>
      <c r="Y186" s="82"/>
      <c r="Z186" s="82"/>
      <c r="AA186" s="8"/>
      <c r="AB186" s="8"/>
      <c r="AH186" s="1"/>
    </row>
    <row r="187" spans="21:34" ht="12.75" x14ac:dyDescent="0.2">
      <c r="U187" s="82"/>
      <c r="V187" s="82" t="s">
        <v>11</v>
      </c>
      <c r="W187" s="82"/>
      <c r="X187" s="83" t="s">
        <v>65</v>
      </c>
      <c r="Y187" s="82"/>
      <c r="Z187" s="82"/>
      <c r="AA187" s="8"/>
      <c r="AB187" s="8"/>
      <c r="AH187" s="1"/>
    </row>
    <row r="188" spans="21:34" ht="25.5" x14ac:dyDescent="0.2">
      <c r="U188" s="82"/>
      <c r="V188" s="82" t="s">
        <v>13</v>
      </c>
      <c r="W188" s="82"/>
      <c r="X188" s="83" t="s">
        <v>66</v>
      </c>
      <c r="Y188" s="82"/>
      <c r="Z188" s="82"/>
      <c r="AA188" s="8"/>
      <c r="AB188" s="8"/>
      <c r="AH188" s="1"/>
    </row>
    <row r="189" spans="21:34" ht="12.75" x14ac:dyDescent="0.2">
      <c r="U189" s="82"/>
      <c r="V189" s="82" t="s">
        <v>15</v>
      </c>
      <c r="W189" s="82"/>
      <c r="X189" s="83">
        <v>721372</v>
      </c>
      <c r="Y189" s="82"/>
      <c r="Z189" s="82"/>
      <c r="AA189" s="8"/>
      <c r="AB189" s="8"/>
      <c r="AH189" s="1"/>
    </row>
    <row r="190" spans="21:34" ht="12.75" x14ac:dyDescent="0.2">
      <c r="U190" s="82"/>
      <c r="V190" s="82" t="s">
        <v>16</v>
      </c>
      <c r="W190" s="82"/>
      <c r="X190" s="83"/>
      <c r="Y190" s="82"/>
      <c r="Z190" s="82"/>
      <c r="AA190" s="8"/>
      <c r="AB190" s="8"/>
      <c r="AH190" s="1"/>
    </row>
    <row r="191" spans="21:34" ht="12.75" x14ac:dyDescent="0.2">
      <c r="U191" s="82"/>
      <c r="V191" s="82" t="s">
        <v>17</v>
      </c>
      <c r="W191" s="82"/>
      <c r="X191" s="83" t="s">
        <v>67</v>
      </c>
      <c r="Y191" s="82"/>
      <c r="Z191" s="82"/>
      <c r="AA191" s="8"/>
      <c r="AB191" s="8"/>
      <c r="AH191" s="1"/>
    </row>
    <row r="192" spans="21:34" ht="25.5" x14ac:dyDescent="0.2">
      <c r="U192" s="82"/>
      <c r="V192" s="82" t="s">
        <v>18</v>
      </c>
      <c r="W192" s="82"/>
      <c r="X192" s="83" t="s">
        <v>68</v>
      </c>
      <c r="Y192" s="82"/>
      <c r="Z192" s="82"/>
      <c r="AA192" s="8"/>
      <c r="AB192" s="8"/>
      <c r="AH192" s="1"/>
    </row>
    <row r="193" spans="21:34" ht="12.75" x14ac:dyDescent="0.2">
      <c r="U193" s="82"/>
      <c r="V193" s="82" t="s">
        <v>19</v>
      </c>
      <c r="W193" s="82"/>
      <c r="X193" s="83"/>
      <c r="Y193" s="82"/>
      <c r="Z193" s="82"/>
      <c r="AA193" s="8"/>
      <c r="AB193" s="8"/>
      <c r="AH193" s="1"/>
    </row>
    <row r="194" spans="21:34" ht="12.75" x14ac:dyDescent="0.2">
      <c r="U194" s="82"/>
      <c r="V194" s="82" t="s">
        <v>20</v>
      </c>
      <c r="W194" s="82"/>
      <c r="X194" s="83"/>
      <c r="Y194" s="82"/>
      <c r="Z194" s="82"/>
      <c r="AA194" s="8"/>
      <c r="AB194" s="8"/>
      <c r="AH194" s="1"/>
    </row>
    <row r="195" spans="21:34" ht="25.5" x14ac:dyDescent="0.2">
      <c r="U195" s="82"/>
      <c r="V195" s="82" t="s">
        <v>21</v>
      </c>
      <c r="W195" s="82"/>
      <c r="X195" s="83"/>
      <c r="Y195" s="82"/>
      <c r="Z195" s="82"/>
      <c r="AA195" s="8"/>
      <c r="AB195" s="8"/>
      <c r="AH195" s="1"/>
    </row>
    <row r="196" spans="21:34" ht="12.75" x14ac:dyDescent="0.2">
      <c r="U196" s="82"/>
      <c r="V196" s="82" t="s">
        <v>22</v>
      </c>
      <c r="W196" s="82"/>
      <c r="X196" s="83"/>
      <c r="Y196" s="82"/>
      <c r="Z196" s="82"/>
      <c r="AA196" s="8"/>
      <c r="AB196" s="8"/>
      <c r="AH196" s="1"/>
    </row>
    <row r="197" spans="21:34" ht="12.75" x14ac:dyDescent="0.2">
      <c r="U197" s="82"/>
      <c r="V197" s="82" t="s">
        <v>23</v>
      </c>
      <c r="W197" s="82"/>
      <c r="X197" s="83"/>
      <c r="Y197" s="82"/>
      <c r="Z197" s="82"/>
      <c r="AA197" s="8"/>
      <c r="AB197" s="8"/>
      <c r="AH197" s="1"/>
    </row>
    <row r="198" spans="21:34" ht="12.75" x14ac:dyDescent="0.2">
      <c r="U198" s="82"/>
      <c r="V198" s="82" t="s">
        <v>24</v>
      </c>
      <c r="W198" s="82"/>
      <c r="X198" s="83" t="s">
        <v>69</v>
      </c>
      <c r="Y198" s="82"/>
      <c r="Z198" s="82"/>
      <c r="AA198" s="8"/>
      <c r="AB198" s="8"/>
      <c r="AH198" s="1"/>
    </row>
    <row r="199" spans="21:34" ht="25.5" x14ac:dyDescent="0.2">
      <c r="U199" s="82"/>
      <c r="V199" s="82" t="s">
        <v>26</v>
      </c>
      <c r="W199" s="82"/>
      <c r="X199" s="83" t="s">
        <v>70</v>
      </c>
      <c r="Y199" s="82"/>
      <c r="Z199" s="82"/>
      <c r="AA199" s="8"/>
      <c r="AB199" s="8"/>
      <c r="AH199" s="1"/>
    </row>
    <row r="200" spans="21:34" ht="12.75" x14ac:dyDescent="0.2">
      <c r="U200" s="82"/>
      <c r="V200" s="82" t="s">
        <v>28</v>
      </c>
      <c r="W200" s="82"/>
      <c r="X200" s="83" t="s">
        <v>71</v>
      </c>
      <c r="Y200" s="82"/>
      <c r="Z200" s="82"/>
      <c r="AA200" s="8"/>
      <c r="AB200" s="8"/>
      <c r="AH200" s="1"/>
    </row>
    <row r="201" spans="21:34" ht="12.75" x14ac:dyDescent="0.2">
      <c r="U201" s="82"/>
      <c r="V201" s="82" t="s">
        <v>30</v>
      </c>
      <c r="W201" s="82"/>
      <c r="X201" s="83">
        <v>416044</v>
      </c>
      <c r="Y201" s="82"/>
      <c r="Z201" s="82"/>
      <c r="AA201" s="8"/>
      <c r="AB201" s="8"/>
      <c r="AH201" s="1"/>
    </row>
    <row r="202" spans="21:34" ht="12.75" x14ac:dyDescent="0.2">
      <c r="U202" s="82"/>
      <c r="V202" s="82" t="s">
        <v>31</v>
      </c>
      <c r="W202" s="82"/>
      <c r="X202" s="83"/>
      <c r="Y202" s="82"/>
      <c r="Z202" s="82"/>
      <c r="AA202" s="8"/>
      <c r="AB202" s="8"/>
      <c r="AH202" s="1"/>
    </row>
    <row r="203" spans="21:34" ht="25.5" x14ac:dyDescent="0.2">
      <c r="U203" s="82"/>
      <c r="V203" s="82" t="s">
        <v>32</v>
      </c>
      <c r="W203" s="82"/>
      <c r="X203" s="83"/>
      <c r="Y203" s="82"/>
      <c r="Z203" s="82"/>
      <c r="AA203" s="8"/>
      <c r="AB203" s="8"/>
      <c r="AH203" s="1"/>
    </row>
    <row r="204" spans="21:34" ht="12.75" x14ac:dyDescent="0.2">
      <c r="U204" s="82"/>
      <c r="V204" s="82" t="s">
        <v>33</v>
      </c>
      <c r="W204" s="82"/>
      <c r="X204" s="83"/>
      <c r="Y204" s="82"/>
      <c r="Z204" s="82"/>
      <c r="AA204" s="8"/>
      <c r="AB204" s="8"/>
      <c r="AH204" s="1"/>
    </row>
    <row r="205" spans="21:34" ht="12.75" x14ac:dyDescent="0.2">
      <c r="U205" s="82"/>
      <c r="V205" s="82" t="s">
        <v>34</v>
      </c>
      <c r="W205" s="82"/>
      <c r="X205" s="83"/>
      <c r="Y205" s="82"/>
      <c r="Z205" s="82"/>
      <c r="AA205" s="8"/>
      <c r="AB205" s="8"/>
      <c r="AH205" s="1"/>
    </row>
    <row r="206" spans="21:34" ht="12.75" x14ac:dyDescent="0.2">
      <c r="U206" s="82"/>
      <c r="V206" s="82"/>
      <c r="W206" s="82"/>
      <c r="X206" s="83"/>
      <c r="Y206" s="82"/>
      <c r="Z206" s="82"/>
      <c r="AA206" s="8"/>
      <c r="AB206" s="8"/>
      <c r="AH206" s="1"/>
    </row>
    <row r="207" spans="21:34" ht="12.75" x14ac:dyDescent="0.2">
      <c r="U207" s="82">
        <v>8</v>
      </c>
      <c r="V207" s="82" t="s">
        <v>7</v>
      </c>
      <c r="W207" s="82"/>
      <c r="X207" s="83"/>
      <c r="Y207" s="82"/>
      <c r="Z207" s="82"/>
      <c r="AA207" s="8"/>
      <c r="AB207" s="8"/>
      <c r="AH207" s="1"/>
    </row>
    <row r="208" spans="21:34" ht="12.75" x14ac:dyDescent="0.2">
      <c r="U208" s="82"/>
      <c r="V208" s="82" t="s">
        <v>9</v>
      </c>
      <c r="W208" s="82"/>
      <c r="X208" s="83" t="s">
        <v>47</v>
      </c>
      <c r="Y208" s="82"/>
      <c r="Z208" s="82"/>
      <c r="AA208" s="8"/>
      <c r="AB208" s="8"/>
      <c r="AH208" s="1"/>
    </row>
    <row r="209" spans="21:34" ht="12.75" x14ac:dyDescent="0.2">
      <c r="U209" s="82"/>
      <c r="V209" s="82" t="s">
        <v>11</v>
      </c>
      <c r="W209" s="82"/>
      <c r="X209" s="83" t="s">
        <v>48</v>
      </c>
      <c r="Y209" s="82"/>
      <c r="Z209" s="82"/>
      <c r="AA209" s="8"/>
      <c r="AB209" s="8"/>
      <c r="AH209" s="1"/>
    </row>
    <row r="210" spans="21:34" ht="25.5" x14ac:dyDescent="0.2">
      <c r="U210" s="82"/>
      <c r="V210" s="82" t="s">
        <v>13</v>
      </c>
      <c r="W210" s="82"/>
      <c r="X210" s="83" t="s">
        <v>49</v>
      </c>
      <c r="Y210" s="82"/>
      <c r="Z210" s="82"/>
      <c r="AA210" s="8"/>
      <c r="AB210" s="8"/>
      <c r="AH210" s="1"/>
    </row>
    <row r="211" spans="21:34" ht="12.75" x14ac:dyDescent="0.2">
      <c r="U211" s="82"/>
      <c r="V211" s="82" t="s">
        <v>15</v>
      </c>
      <c r="W211" s="82"/>
      <c r="X211" s="83">
        <v>634646</v>
      </c>
      <c r="Y211" s="82"/>
      <c r="Z211" s="82"/>
      <c r="AA211" s="8"/>
      <c r="AB211" s="8"/>
      <c r="AH211" s="1"/>
    </row>
    <row r="212" spans="21:34" ht="12.75" x14ac:dyDescent="0.2">
      <c r="U212" s="82"/>
      <c r="V212" s="82" t="s">
        <v>16</v>
      </c>
      <c r="W212" s="82"/>
      <c r="X212" s="83"/>
      <c r="Y212" s="82"/>
      <c r="Z212" s="82"/>
      <c r="AA212" s="8"/>
      <c r="AB212" s="8"/>
      <c r="AH212" s="1"/>
    </row>
    <row r="213" spans="21:34" ht="12.75" x14ac:dyDescent="0.2">
      <c r="U213" s="82"/>
      <c r="V213" s="82" t="s">
        <v>17</v>
      </c>
      <c r="W213" s="82"/>
      <c r="X213" s="83"/>
      <c r="Y213" s="82"/>
      <c r="Z213" s="82"/>
      <c r="AA213" s="8"/>
      <c r="AB213" s="8"/>
      <c r="AH213" s="1"/>
    </row>
    <row r="214" spans="21:34" ht="25.5" x14ac:dyDescent="0.2">
      <c r="U214" s="82"/>
      <c r="V214" s="82" t="s">
        <v>18</v>
      </c>
      <c r="W214" s="82"/>
      <c r="X214" s="83"/>
      <c r="Y214" s="82"/>
      <c r="Z214" s="82"/>
      <c r="AA214" s="8"/>
      <c r="AB214" s="8"/>
      <c r="AH214" s="1"/>
    </row>
    <row r="215" spans="21:34" ht="12.75" x14ac:dyDescent="0.2">
      <c r="U215" s="82"/>
      <c r="V215" s="82" t="s">
        <v>19</v>
      </c>
      <c r="W215" s="82"/>
      <c r="X215" s="83"/>
      <c r="Y215" s="82"/>
      <c r="Z215" s="82"/>
      <c r="AA215" s="8"/>
      <c r="AB215" s="8"/>
      <c r="AH215" s="1"/>
    </row>
    <row r="216" spans="21:34" ht="12.75" x14ac:dyDescent="0.2">
      <c r="U216" s="82"/>
      <c r="V216" s="82" t="s">
        <v>20</v>
      </c>
      <c r="W216" s="82"/>
      <c r="X216" s="83"/>
      <c r="Y216" s="82"/>
      <c r="Z216" s="82"/>
      <c r="AA216" s="8"/>
      <c r="AB216" s="8"/>
      <c r="AH216" s="1"/>
    </row>
    <row r="217" spans="21:34" ht="25.5" x14ac:dyDescent="0.2">
      <c r="U217" s="82"/>
      <c r="V217" s="82" t="s">
        <v>21</v>
      </c>
      <c r="W217" s="82"/>
      <c r="X217" s="83"/>
      <c r="Y217" s="82"/>
      <c r="Z217" s="82"/>
      <c r="AA217" s="8"/>
      <c r="AB217" s="8"/>
      <c r="AH217" s="1"/>
    </row>
    <row r="218" spans="21:34" ht="12.75" x14ac:dyDescent="0.2">
      <c r="U218" s="82"/>
      <c r="V218" s="82" t="s">
        <v>22</v>
      </c>
      <c r="W218" s="82"/>
      <c r="X218" s="83"/>
      <c r="Y218" s="82"/>
      <c r="Z218" s="82"/>
      <c r="AA218" s="8"/>
      <c r="AB218" s="8"/>
      <c r="AH218" s="1"/>
    </row>
    <row r="219" spans="21:34" ht="12.75" x14ac:dyDescent="0.2">
      <c r="U219" s="82"/>
      <c r="V219" s="82" t="s">
        <v>23</v>
      </c>
      <c r="W219" s="82"/>
      <c r="X219" s="83"/>
      <c r="Y219" s="82"/>
      <c r="Z219" s="82"/>
      <c r="AA219" s="8"/>
      <c r="AB219" s="8"/>
      <c r="AH219" s="1"/>
    </row>
    <row r="220" spans="21:34" ht="12.75" x14ac:dyDescent="0.2">
      <c r="U220" s="82"/>
      <c r="V220" s="82" t="s">
        <v>24</v>
      </c>
      <c r="W220" s="82"/>
      <c r="X220" s="83" t="s">
        <v>72</v>
      </c>
      <c r="Y220" s="82"/>
      <c r="Z220" s="82"/>
      <c r="AA220" s="8"/>
      <c r="AB220" s="8"/>
      <c r="AH220" s="1"/>
    </row>
    <row r="221" spans="21:34" ht="25.5" x14ac:dyDescent="0.2">
      <c r="U221" s="82"/>
      <c r="V221" s="82" t="s">
        <v>26</v>
      </c>
      <c r="W221" s="82"/>
      <c r="X221" s="83" t="s">
        <v>39</v>
      </c>
      <c r="Y221" s="82"/>
      <c r="Z221" s="82"/>
      <c r="AA221" s="8"/>
      <c r="AB221" s="8"/>
      <c r="AH221" s="1"/>
    </row>
    <row r="222" spans="21:34" ht="12.75" x14ac:dyDescent="0.2">
      <c r="U222" s="82"/>
      <c r="V222" s="82" t="s">
        <v>28</v>
      </c>
      <c r="W222" s="82"/>
      <c r="X222" s="83" t="s">
        <v>40</v>
      </c>
      <c r="Y222" s="82"/>
      <c r="Z222" s="82"/>
      <c r="AA222" s="8"/>
      <c r="AB222" s="8"/>
      <c r="AH222" s="1"/>
    </row>
    <row r="223" spans="21:34" ht="12.75" x14ac:dyDescent="0.2">
      <c r="U223" s="82"/>
      <c r="V223" s="82" t="s">
        <v>30</v>
      </c>
      <c r="W223" s="82"/>
      <c r="X223" s="83">
        <v>220543</v>
      </c>
      <c r="Y223" s="82"/>
      <c r="Z223" s="82"/>
      <c r="AA223" s="8"/>
      <c r="AB223" s="8"/>
      <c r="AH223" s="1"/>
    </row>
    <row r="224" spans="21:34" ht="12.75" x14ac:dyDescent="0.2">
      <c r="U224" s="82"/>
      <c r="V224" s="82" t="s">
        <v>31</v>
      </c>
      <c r="W224" s="82"/>
      <c r="X224" s="83" t="s">
        <v>73</v>
      </c>
      <c r="Y224" s="82"/>
      <c r="Z224" s="82"/>
      <c r="AA224" s="8"/>
      <c r="AB224" s="8"/>
      <c r="AH224" s="1"/>
    </row>
    <row r="225" spans="21:34" ht="25.5" x14ac:dyDescent="0.2">
      <c r="U225" s="82"/>
      <c r="V225" s="82" t="s">
        <v>32</v>
      </c>
      <c r="W225" s="82"/>
      <c r="X225" s="83" t="s">
        <v>74</v>
      </c>
      <c r="Y225" s="82"/>
      <c r="Z225" s="82"/>
      <c r="AA225" s="8"/>
      <c r="AB225" s="8"/>
      <c r="AH225" s="1"/>
    </row>
    <row r="226" spans="21:34" ht="12.75" x14ac:dyDescent="0.2">
      <c r="U226" s="82"/>
      <c r="V226" s="82" t="s">
        <v>33</v>
      </c>
      <c r="W226" s="82"/>
      <c r="X226" s="83">
        <v>8220743447</v>
      </c>
      <c r="Y226" s="82"/>
      <c r="Z226" s="82"/>
      <c r="AA226" s="8"/>
      <c r="AB226" s="8"/>
      <c r="AH226" s="1"/>
    </row>
    <row r="227" spans="21:34" ht="12.75" x14ac:dyDescent="0.2">
      <c r="U227" s="82"/>
      <c r="V227" s="82" t="s">
        <v>34</v>
      </c>
      <c r="W227" s="82"/>
      <c r="X227" s="83">
        <v>300549</v>
      </c>
      <c r="Y227" s="82"/>
      <c r="Z227" s="82"/>
      <c r="AA227" s="8"/>
      <c r="AB227" s="8"/>
      <c r="AH227" s="1"/>
    </row>
    <row r="228" spans="21:34" ht="12.75" x14ac:dyDescent="0.2">
      <c r="U228" s="82"/>
      <c r="V228" s="82"/>
      <c r="W228" s="82"/>
      <c r="X228" s="83"/>
      <c r="Y228" s="82"/>
      <c r="Z228" s="82"/>
      <c r="AA228" s="8"/>
      <c r="AB228" s="8"/>
      <c r="AH228" s="1"/>
    </row>
    <row r="229" spans="21:34" ht="12.75" x14ac:dyDescent="0.2">
      <c r="U229" s="82">
        <v>9</v>
      </c>
      <c r="V229" s="82" t="s">
        <v>7</v>
      </c>
      <c r="W229" s="82"/>
      <c r="X229" s="83"/>
      <c r="Y229" s="82"/>
      <c r="Z229" s="82"/>
      <c r="AA229" s="8"/>
      <c r="AB229" s="8"/>
      <c r="AH229" s="1"/>
    </row>
    <row r="230" spans="21:34" ht="12.75" x14ac:dyDescent="0.2">
      <c r="U230" s="82"/>
      <c r="V230" s="82" t="s">
        <v>9</v>
      </c>
      <c r="W230" s="82"/>
      <c r="X230" s="83" t="s">
        <v>47</v>
      </c>
      <c r="Y230" s="82"/>
      <c r="Z230" s="82"/>
      <c r="AA230" s="8"/>
      <c r="AB230" s="8"/>
      <c r="AH230" s="1"/>
    </row>
    <row r="231" spans="21:34" ht="12.75" x14ac:dyDescent="0.2">
      <c r="U231" s="82"/>
      <c r="V231" s="82" t="s">
        <v>11</v>
      </c>
      <c r="W231" s="82"/>
      <c r="X231" s="83" t="s">
        <v>36</v>
      </c>
      <c r="Y231" s="82"/>
      <c r="Z231" s="82"/>
      <c r="AA231" s="8"/>
      <c r="AB231" s="8"/>
      <c r="AH231" s="1"/>
    </row>
    <row r="232" spans="21:34" ht="25.5" x14ac:dyDescent="0.2">
      <c r="U232" s="82"/>
      <c r="V232" s="82" t="s">
        <v>13</v>
      </c>
      <c r="W232" s="82"/>
      <c r="X232" s="83" t="s">
        <v>37</v>
      </c>
      <c r="Y232" s="82"/>
      <c r="Z232" s="82"/>
      <c r="AA232" s="8"/>
      <c r="AB232" s="8"/>
      <c r="AH232" s="1"/>
    </row>
    <row r="233" spans="21:34" ht="12.75" x14ac:dyDescent="0.2">
      <c r="U233" s="82"/>
      <c r="V233" s="82" t="s">
        <v>15</v>
      </c>
      <c r="W233" s="82"/>
      <c r="X233" s="83">
        <v>912432</v>
      </c>
      <c r="Y233" s="82"/>
      <c r="Z233" s="82"/>
      <c r="AA233" s="8"/>
      <c r="AB233" s="8"/>
      <c r="AH233" s="1"/>
    </row>
    <row r="234" spans="21:34" ht="12.75" x14ac:dyDescent="0.2">
      <c r="U234" s="82"/>
      <c r="V234" s="82" t="s">
        <v>16</v>
      </c>
      <c r="W234" s="82"/>
      <c r="X234" s="83"/>
      <c r="Y234" s="82"/>
      <c r="Z234" s="82"/>
      <c r="AA234" s="8"/>
      <c r="AB234" s="8"/>
      <c r="AH234" s="1"/>
    </row>
    <row r="235" spans="21:34" ht="12.75" x14ac:dyDescent="0.2">
      <c r="U235" s="82"/>
      <c r="V235" s="82" t="s">
        <v>17</v>
      </c>
      <c r="W235" s="82"/>
      <c r="X235" s="83"/>
      <c r="Y235" s="82"/>
      <c r="Z235" s="82"/>
      <c r="AA235" s="8"/>
      <c r="AB235" s="8"/>
      <c r="AH235" s="1"/>
    </row>
    <row r="236" spans="21:34" ht="25.5" x14ac:dyDescent="0.2">
      <c r="U236" s="82"/>
      <c r="V236" s="82" t="s">
        <v>18</v>
      </c>
      <c r="W236" s="82"/>
      <c r="X236" s="83"/>
      <c r="Y236" s="82"/>
      <c r="Z236" s="82"/>
      <c r="AA236" s="8"/>
      <c r="AB236" s="8"/>
      <c r="AH236" s="1"/>
    </row>
    <row r="237" spans="21:34" ht="12.75" x14ac:dyDescent="0.2">
      <c r="U237" s="82"/>
      <c r="V237" s="82" t="s">
        <v>19</v>
      </c>
      <c r="W237" s="82"/>
      <c r="X237" s="83"/>
      <c r="Y237" s="82"/>
      <c r="Z237" s="82"/>
      <c r="AA237" s="8"/>
      <c r="AB237" s="8"/>
      <c r="AH237" s="1"/>
    </row>
    <row r="238" spans="21:34" ht="12.75" x14ac:dyDescent="0.2">
      <c r="U238" s="82"/>
      <c r="V238" s="82" t="s">
        <v>20</v>
      </c>
      <c r="W238" s="82"/>
      <c r="X238" s="83"/>
      <c r="Y238" s="82"/>
      <c r="Z238" s="82"/>
      <c r="AA238" s="8"/>
      <c r="AB238" s="8"/>
      <c r="AH238" s="1"/>
    </row>
    <row r="239" spans="21:34" ht="25.5" x14ac:dyDescent="0.2">
      <c r="U239" s="82"/>
      <c r="V239" s="82" t="s">
        <v>21</v>
      </c>
      <c r="W239" s="82"/>
      <c r="X239" s="83"/>
      <c r="Y239" s="82"/>
      <c r="Z239" s="82"/>
      <c r="AA239" s="8"/>
      <c r="AB239" s="8"/>
      <c r="AH239" s="1"/>
    </row>
    <row r="240" spans="21:34" ht="12.75" x14ac:dyDescent="0.2">
      <c r="U240" s="82"/>
      <c r="V240" s="82" t="s">
        <v>22</v>
      </c>
      <c r="W240" s="82"/>
      <c r="X240" s="83"/>
      <c r="Y240" s="82"/>
      <c r="Z240" s="82"/>
      <c r="AA240" s="8"/>
      <c r="AB240" s="8"/>
      <c r="AH240" s="1"/>
    </row>
    <row r="241" spans="21:34" ht="12.75" x14ac:dyDescent="0.2">
      <c r="U241" s="82"/>
      <c r="V241" s="82" t="s">
        <v>23</v>
      </c>
      <c r="W241" s="82"/>
      <c r="X241" s="83"/>
      <c r="Y241" s="82"/>
      <c r="Z241" s="82"/>
      <c r="AA241" s="8"/>
      <c r="AB241" s="8"/>
      <c r="AH241" s="1"/>
    </row>
    <row r="242" spans="21:34" ht="12.75" x14ac:dyDescent="0.2">
      <c r="U242" s="82"/>
      <c r="V242" s="82" t="s">
        <v>24</v>
      </c>
      <c r="W242" s="82"/>
      <c r="X242" s="83" t="s">
        <v>73</v>
      </c>
      <c r="Y242" s="82"/>
      <c r="Z242" s="82"/>
      <c r="AA242" s="8"/>
      <c r="AB242" s="8"/>
      <c r="AH242" s="1"/>
    </row>
    <row r="243" spans="21:34" ht="25.5" x14ac:dyDescent="0.2">
      <c r="U243" s="82"/>
      <c r="V243" s="82" t="s">
        <v>26</v>
      </c>
      <c r="W243" s="82"/>
      <c r="X243" s="83" t="s">
        <v>74</v>
      </c>
      <c r="Y243" s="82"/>
      <c r="Z243" s="82"/>
      <c r="AA243" s="8"/>
      <c r="AB243" s="8"/>
      <c r="AH243" s="1"/>
    </row>
    <row r="244" spans="21:34" ht="12.75" x14ac:dyDescent="0.2">
      <c r="U244" s="82"/>
      <c r="V244" s="82" t="s">
        <v>28</v>
      </c>
      <c r="W244" s="82"/>
      <c r="X244" s="83">
        <v>8220743447</v>
      </c>
      <c r="Y244" s="82"/>
      <c r="Z244" s="82"/>
      <c r="AA244" s="8"/>
      <c r="AB244" s="8"/>
      <c r="AH244" s="1"/>
    </row>
    <row r="245" spans="21:34" ht="12.75" x14ac:dyDescent="0.2">
      <c r="U245" s="82"/>
      <c r="V245" s="82" t="s">
        <v>30</v>
      </c>
      <c r="W245" s="82"/>
      <c r="X245" s="83">
        <v>300549</v>
      </c>
      <c r="Y245" s="82"/>
      <c r="Z245" s="82"/>
      <c r="AA245" s="8"/>
      <c r="AB245" s="8"/>
      <c r="AH245" s="1"/>
    </row>
    <row r="246" spans="21:34" ht="12.75" x14ac:dyDescent="0.2">
      <c r="U246" s="82"/>
      <c r="V246" s="82" t="s">
        <v>31</v>
      </c>
      <c r="W246" s="82"/>
      <c r="X246" s="83" t="s">
        <v>72</v>
      </c>
      <c r="Y246" s="82"/>
      <c r="Z246" s="82"/>
      <c r="AA246" s="8"/>
      <c r="AB246" s="8"/>
      <c r="AH246" s="1"/>
    </row>
    <row r="247" spans="21:34" ht="25.5" x14ac:dyDescent="0.2">
      <c r="U247" s="82"/>
      <c r="V247" s="82" t="s">
        <v>32</v>
      </c>
      <c r="W247" s="82"/>
      <c r="X247" s="83" t="s">
        <v>39</v>
      </c>
      <c r="Y247" s="82"/>
      <c r="Z247" s="82"/>
      <c r="AA247" s="8"/>
      <c r="AB247" s="8"/>
      <c r="AH247" s="1"/>
    </row>
    <row r="248" spans="21:34" ht="12.75" x14ac:dyDescent="0.2">
      <c r="U248" s="82"/>
      <c r="V248" s="82" t="s">
        <v>33</v>
      </c>
      <c r="W248" s="82"/>
      <c r="X248" s="83" t="s">
        <v>40</v>
      </c>
      <c r="Y248" s="82"/>
      <c r="Z248" s="82"/>
      <c r="AA248" s="8"/>
      <c r="AB248" s="8"/>
      <c r="AH248" s="1"/>
    </row>
    <row r="249" spans="21:34" ht="12.75" x14ac:dyDescent="0.2">
      <c r="U249" s="82"/>
      <c r="V249" s="82" t="s">
        <v>34</v>
      </c>
      <c r="W249" s="82"/>
      <c r="X249" s="83">
        <v>220543</v>
      </c>
      <c r="Y249" s="82"/>
      <c r="Z249" s="82"/>
      <c r="AA249" s="8"/>
      <c r="AB249" s="8"/>
      <c r="AH249" s="1"/>
    </row>
    <row r="250" spans="21:34" ht="12.75" x14ac:dyDescent="0.2">
      <c r="U250" s="82"/>
      <c r="V250" s="82"/>
      <c r="W250" s="82"/>
      <c r="X250" s="83"/>
      <c r="Y250" s="82"/>
      <c r="Z250" s="82"/>
      <c r="AA250" s="8"/>
      <c r="AB250" s="8"/>
      <c r="AH250" s="1"/>
    </row>
    <row r="251" spans="21:34" ht="12.75" x14ac:dyDescent="0.2">
      <c r="U251" s="82">
        <v>10</v>
      </c>
      <c r="V251" s="82" t="s">
        <v>7</v>
      </c>
      <c r="W251" s="82"/>
      <c r="X251" s="83"/>
      <c r="Y251" s="82"/>
      <c r="Z251" s="82"/>
      <c r="AA251" s="8"/>
      <c r="AB251" s="8"/>
      <c r="AH251" s="1"/>
    </row>
    <row r="252" spans="21:34" ht="12.75" x14ac:dyDescent="0.2">
      <c r="U252" s="82"/>
      <c r="V252" s="82" t="s">
        <v>9</v>
      </c>
      <c r="W252" s="82"/>
      <c r="X252" s="83"/>
      <c r="Y252" s="82"/>
      <c r="Z252" s="82"/>
      <c r="AA252" s="8"/>
      <c r="AB252" s="8"/>
      <c r="AH252" s="1"/>
    </row>
    <row r="253" spans="21:34" ht="12.75" x14ac:dyDescent="0.2">
      <c r="U253" s="82"/>
      <c r="V253" s="82" t="s">
        <v>11</v>
      </c>
      <c r="W253" s="82"/>
      <c r="X253" s="83"/>
      <c r="Y253" s="82"/>
      <c r="Z253" s="82"/>
      <c r="AA253" s="8"/>
      <c r="AB253" s="8"/>
      <c r="AH253" s="1"/>
    </row>
    <row r="254" spans="21:34" ht="25.5" x14ac:dyDescent="0.2">
      <c r="U254" s="82"/>
      <c r="V254" s="82" t="s">
        <v>13</v>
      </c>
      <c r="W254" s="82"/>
      <c r="X254" s="83"/>
      <c r="Y254" s="82"/>
      <c r="Z254" s="82"/>
      <c r="AA254" s="8"/>
      <c r="AB254" s="8"/>
      <c r="AH254" s="1"/>
    </row>
    <row r="255" spans="21:34" ht="12.75" x14ac:dyDescent="0.2">
      <c r="U255" s="82"/>
      <c r="V255" s="82" t="s">
        <v>15</v>
      </c>
      <c r="W255" s="82"/>
      <c r="X255" s="83"/>
      <c r="Y255" s="82"/>
      <c r="Z255" s="82"/>
      <c r="AA255" s="8"/>
      <c r="AB255" s="8"/>
      <c r="AH255" s="1"/>
    </row>
    <row r="256" spans="21:34" ht="12.75" x14ac:dyDescent="0.2">
      <c r="U256" s="82"/>
      <c r="V256" s="82" t="s">
        <v>16</v>
      </c>
      <c r="W256" s="82"/>
      <c r="X256" s="83"/>
      <c r="Y256" s="82"/>
      <c r="Z256" s="82"/>
      <c r="AA256" s="8"/>
      <c r="AB256" s="8"/>
      <c r="AH256" s="1"/>
    </row>
    <row r="257" spans="21:34" ht="12.75" x14ac:dyDescent="0.2">
      <c r="U257" s="82"/>
      <c r="V257" s="82" t="s">
        <v>17</v>
      </c>
      <c r="W257" s="82"/>
      <c r="X257" s="83"/>
      <c r="Y257" s="82"/>
      <c r="Z257" s="82"/>
      <c r="AA257" s="8"/>
      <c r="AB257" s="8"/>
      <c r="AH257" s="1"/>
    </row>
    <row r="258" spans="21:34" ht="25.5" x14ac:dyDescent="0.2">
      <c r="U258" s="82"/>
      <c r="V258" s="82" t="s">
        <v>18</v>
      </c>
      <c r="W258" s="82"/>
      <c r="X258" s="83"/>
      <c r="Y258" s="82"/>
      <c r="Z258" s="82"/>
      <c r="AA258" s="8"/>
      <c r="AB258" s="8"/>
      <c r="AH258" s="1"/>
    </row>
    <row r="259" spans="21:34" ht="12.75" x14ac:dyDescent="0.2">
      <c r="U259" s="82"/>
      <c r="V259" s="82" t="s">
        <v>19</v>
      </c>
      <c r="W259" s="82"/>
      <c r="X259" s="83"/>
      <c r="Y259" s="82"/>
      <c r="Z259" s="82"/>
      <c r="AA259" s="8"/>
      <c r="AB259" s="8"/>
      <c r="AH259" s="1"/>
    </row>
    <row r="260" spans="21:34" ht="12.75" x14ac:dyDescent="0.2">
      <c r="U260" s="82"/>
      <c r="V260" s="82" t="s">
        <v>20</v>
      </c>
      <c r="W260" s="82"/>
      <c r="X260" s="83"/>
      <c r="Y260" s="82"/>
      <c r="Z260" s="82"/>
      <c r="AA260" s="8"/>
      <c r="AB260" s="8"/>
      <c r="AH260" s="1"/>
    </row>
    <row r="261" spans="21:34" ht="25.5" x14ac:dyDescent="0.2">
      <c r="U261" s="82"/>
      <c r="V261" s="82" t="s">
        <v>21</v>
      </c>
      <c r="W261" s="82"/>
      <c r="X261" s="83"/>
      <c r="Y261" s="82"/>
      <c r="Z261" s="82"/>
      <c r="AA261" s="8"/>
      <c r="AB261" s="8"/>
      <c r="AH261" s="1"/>
    </row>
    <row r="262" spans="21:34" ht="12.75" x14ac:dyDescent="0.2">
      <c r="U262" s="82"/>
      <c r="V262" s="82" t="s">
        <v>22</v>
      </c>
      <c r="W262" s="82"/>
      <c r="X262" s="83"/>
      <c r="Y262" s="82"/>
      <c r="Z262" s="82"/>
      <c r="AA262" s="8"/>
      <c r="AB262" s="8"/>
      <c r="AH262" s="1"/>
    </row>
    <row r="263" spans="21:34" ht="12.75" x14ac:dyDescent="0.2">
      <c r="U263" s="82"/>
      <c r="V263" s="82" t="s">
        <v>23</v>
      </c>
      <c r="W263" s="82"/>
      <c r="X263" s="83"/>
      <c r="Y263" s="82"/>
      <c r="Z263" s="82"/>
      <c r="AA263" s="8"/>
      <c r="AB263" s="8"/>
      <c r="AH263" s="1"/>
    </row>
    <row r="264" spans="21:34" ht="12.75" x14ac:dyDescent="0.2">
      <c r="U264" s="82"/>
      <c r="V264" s="82" t="s">
        <v>24</v>
      </c>
      <c r="W264" s="82"/>
      <c r="X264" s="83"/>
      <c r="Y264" s="82"/>
      <c r="Z264" s="82"/>
      <c r="AA264" s="8"/>
      <c r="AB264" s="8"/>
      <c r="AH264" s="1"/>
    </row>
    <row r="265" spans="21:34" ht="25.5" x14ac:dyDescent="0.2">
      <c r="U265" s="82"/>
      <c r="V265" s="82" t="s">
        <v>26</v>
      </c>
      <c r="W265" s="82"/>
      <c r="X265" s="83"/>
      <c r="Y265" s="82"/>
      <c r="Z265" s="82"/>
      <c r="AA265" s="8"/>
      <c r="AB265" s="8"/>
      <c r="AH265" s="1"/>
    </row>
    <row r="266" spans="21:34" ht="12.75" x14ac:dyDescent="0.2">
      <c r="U266" s="82"/>
      <c r="V266" s="82" t="s">
        <v>28</v>
      </c>
      <c r="W266" s="82"/>
      <c r="X266" s="83"/>
      <c r="Y266" s="82"/>
      <c r="Z266" s="82"/>
      <c r="AA266" s="8"/>
      <c r="AB266" s="8"/>
      <c r="AH266" s="1"/>
    </row>
    <row r="267" spans="21:34" ht="12.75" x14ac:dyDescent="0.2">
      <c r="U267" s="82"/>
      <c r="V267" s="82" t="s">
        <v>30</v>
      </c>
      <c r="W267" s="82"/>
      <c r="X267" s="83"/>
      <c r="Y267" s="82"/>
      <c r="Z267" s="82"/>
      <c r="AA267" s="8"/>
      <c r="AB267" s="8"/>
      <c r="AH267" s="1"/>
    </row>
    <row r="268" spans="21:34" ht="12.75" x14ac:dyDescent="0.2">
      <c r="U268" s="82"/>
      <c r="V268" s="82" t="s">
        <v>31</v>
      </c>
      <c r="W268" s="82"/>
      <c r="X268" s="83"/>
      <c r="Y268" s="82"/>
      <c r="Z268" s="82"/>
      <c r="AA268" s="8"/>
      <c r="AB268" s="8"/>
      <c r="AH268" s="1"/>
    </row>
    <row r="269" spans="21:34" ht="25.5" x14ac:dyDescent="0.2">
      <c r="U269" s="82"/>
      <c r="V269" s="82" t="s">
        <v>32</v>
      </c>
      <c r="W269" s="82"/>
      <c r="X269" s="83"/>
      <c r="Y269" s="82"/>
      <c r="Z269" s="82"/>
      <c r="AA269" s="8"/>
      <c r="AB269" s="8"/>
      <c r="AH269" s="1"/>
    </row>
    <row r="270" spans="21:34" ht="12.75" x14ac:dyDescent="0.2">
      <c r="U270" s="82"/>
      <c r="V270" s="82" t="s">
        <v>33</v>
      </c>
      <c r="W270" s="82"/>
      <c r="X270" s="83"/>
      <c r="Y270" s="82"/>
      <c r="Z270" s="82"/>
      <c r="AA270" s="8"/>
      <c r="AB270" s="8"/>
      <c r="AH270" s="1"/>
    </row>
    <row r="271" spans="21:34" ht="12.75" x14ac:dyDescent="0.2">
      <c r="U271" s="82"/>
      <c r="V271" s="82" t="s">
        <v>34</v>
      </c>
      <c r="W271" s="82"/>
      <c r="X271" s="83"/>
      <c r="Y271" s="82"/>
      <c r="Z271" s="82"/>
      <c r="AA271" s="8"/>
      <c r="AB271" s="8"/>
      <c r="AH271" s="1"/>
    </row>
    <row r="272" spans="21:34" ht="12.75" x14ac:dyDescent="0.2">
      <c r="U272" s="82"/>
      <c r="V272" s="82"/>
      <c r="W272" s="82"/>
      <c r="X272" s="83"/>
      <c r="Y272" s="82"/>
      <c r="Z272" s="82"/>
      <c r="AA272" s="8"/>
      <c r="AB272" s="8"/>
      <c r="AH272" s="1"/>
    </row>
    <row r="273" spans="21:34" ht="12.75" x14ac:dyDescent="0.2">
      <c r="U273" s="8">
        <v>11</v>
      </c>
      <c r="V273" s="8" t="s">
        <v>7</v>
      </c>
      <c r="W273" s="8"/>
      <c r="X273" s="84"/>
      <c r="Y273" s="8"/>
      <c r="Z273" s="8"/>
      <c r="AA273" s="8"/>
      <c r="AB273" s="8"/>
      <c r="AH273" s="1"/>
    </row>
    <row r="274" spans="21:34" ht="12.75" x14ac:dyDescent="0.2">
      <c r="U274" s="8"/>
      <c r="V274" s="8" t="s">
        <v>9</v>
      </c>
      <c r="W274" s="8"/>
      <c r="X274" s="84"/>
      <c r="Y274" s="8"/>
      <c r="Z274" s="8"/>
      <c r="AA274" s="8"/>
      <c r="AB274" s="8"/>
      <c r="AH274" s="1"/>
    </row>
    <row r="275" spans="21:34" ht="12.75" x14ac:dyDescent="0.2">
      <c r="U275" s="8"/>
      <c r="V275" s="8" t="s">
        <v>11</v>
      </c>
      <c r="W275" s="8"/>
      <c r="X275" s="84"/>
      <c r="Y275" s="8"/>
      <c r="Z275" s="8"/>
      <c r="AA275" s="8"/>
      <c r="AB275" s="8"/>
      <c r="AH275" s="1"/>
    </row>
    <row r="276" spans="21:34" ht="12.75" x14ac:dyDescent="0.2">
      <c r="U276" s="8"/>
      <c r="V276" s="8" t="s">
        <v>13</v>
      </c>
      <c r="W276" s="8"/>
      <c r="X276" s="84"/>
      <c r="Y276" s="8"/>
      <c r="Z276" s="8"/>
      <c r="AA276" s="8"/>
      <c r="AB276" s="8"/>
      <c r="AH276" s="1"/>
    </row>
    <row r="277" spans="21:34" ht="12.75" x14ac:dyDescent="0.2">
      <c r="U277" s="8"/>
      <c r="V277" s="8" t="s">
        <v>15</v>
      </c>
      <c r="W277" s="8"/>
      <c r="X277" s="84"/>
      <c r="Y277" s="8"/>
      <c r="Z277" s="8"/>
      <c r="AA277" s="8"/>
      <c r="AB277" s="8"/>
      <c r="AH277" s="1"/>
    </row>
    <row r="278" spans="21:34" ht="12.75" x14ac:dyDescent="0.2">
      <c r="U278" s="8"/>
      <c r="V278" s="8" t="s">
        <v>16</v>
      </c>
      <c r="W278" s="8"/>
      <c r="X278" s="84"/>
      <c r="Y278" s="8"/>
      <c r="Z278" s="8"/>
      <c r="AA278" s="8"/>
      <c r="AB278" s="8"/>
      <c r="AH278" s="1"/>
    </row>
    <row r="279" spans="21:34" ht="12.75" x14ac:dyDescent="0.2">
      <c r="U279" s="8"/>
      <c r="V279" s="8" t="s">
        <v>17</v>
      </c>
      <c r="W279" s="8"/>
      <c r="X279" s="84"/>
      <c r="Y279" s="8"/>
      <c r="Z279" s="8"/>
      <c r="AA279" s="8"/>
      <c r="AB279" s="8"/>
      <c r="AH279" s="1"/>
    </row>
    <row r="280" spans="21:34" ht="12.75" x14ac:dyDescent="0.2">
      <c r="U280" s="8"/>
      <c r="V280" s="8" t="s">
        <v>18</v>
      </c>
      <c r="W280" s="8"/>
      <c r="X280" s="84"/>
      <c r="Y280" s="8"/>
      <c r="Z280" s="8"/>
      <c r="AA280" s="8"/>
      <c r="AB280" s="8"/>
      <c r="AH280" s="1"/>
    </row>
    <row r="281" spans="21:34" ht="12.75" x14ac:dyDescent="0.2">
      <c r="U281" s="8"/>
      <c r="V281" s="8" t="s">
        <v>19</v>
      </c>
      <c r="W281" s="8"/>
      <c r="X281" s="84"/>
      <c r="Y281" s="8"/>
      <c r="Z281" s="8"/>
      <c r="AA281" s="8"/>
      <c r="AB281" s="8"/>
      <c r="AH281" s="1"/>
    </row>
    <row r="282" spans="21:34" ht="12.75" x14ac:dyDescent="0.2">
      <c r="U282" s="8"/>
      <c r="V282" s="8" t="s">
        <v>20</v>
      </c>
      <c r="W282" s="8"/>
      <c r="X282" s="84"/>
      <c r="Y282" s="8"/>
      <c r="Z282" s="8"/>
      <c r="AA282" s="8"/>
      <c r="AB282" s="8"/>
      <c r="AH282" s="1"/>
    </row>
    <row r="283" spans="21:34" ht="12.75" x14ac:dyDescent="0.2">
      <c r="U283" s="8"/>
      <c r="V283" s="8" t="s">
        <v>21</v>
      </c>
      <c r="W283" s="8"/>
      <c r="X283" s="84"/>
      <c r="Y283" s="8"/>
      <c r="Z283" s="8"/>
      <c r="AA283" s="8"/>
      <c r="AB283" s="8"/>
      <c r="AH283" s="1"/>
    </row>
    <row r="284" spans="21:34" ht="12.75" x14ac:dyDescent="0.2">
      <c r="U284" s="8"/>
      <c r="V284" s="8" t="s">
        <v>22</v>
      </c>
      <c r="W284" s="8"/>
      <c r="X284" s="84"/>
      <c r="Y284" s="8"/>
      <c r="Z284" s="8"/>
      <c r="AA284" s="8"/>
      <c r="AB284" s="8"/>
      <c r="AH284" s="1"/>
    </row>
    <row r="285" spans="21:34" ht="12.75" x14ac:dyDescent="0.2">
      <c r="U285" s="8"/>
      <c r="V285" s="8" t="s">
        <v>23</v>
      </c>
      <c r="W285" s="8"/>
      <c r="X285" s="84"/>
      <c r="Y285" s="8"/>
      <c r="Z285" s="8"/>
      <c r="AA285" s="8"/>
      <c r="AB285" s="8"/>
      <c r="AH285" s="1"/>
    </row>
    <row r="286" spans="21:34" ht="12.75" x14ac:dyDescent="0.2">
      <c r="U286" s="8"/>
      <c r="V286" s="8" t="s">
        <v>24</v>
      </c>
      <c r="W286" s="8"/>
      <c r="X286" s="84"/>
      <c r="Y286" s="8"/>
      <c r="Z286" s="8"/>
      <c r="AA286" s="8"/>
      <c r="AB286" s="8"/>
      <c r="AH286" s="1"/>
    </row>
    <row r="287" spans="21:34" ht="12.75" x14ac:dyDescent="0.2">
      <c r="U287" s="8"/>
      <c r="V287" s="8" t="s">
        <v>26</v>
      </c>
      <c r="W287" s="8"/>
      <c r="X287" s="84"/>
      <c r="Y287" s="8"/>
      <c r="Z287" s="8"/>
      <c r="AA287" s="8"/>
      <c r="AB287" s="8"/>
      <c r="AH287" s="1"/>
    </row>
    <row r="288" spans="21:34" ht="12.75" x14ac:dyDescent="0.2">
      <c r="U288" s="8"/>
      <c r="V288" s="8" t="s">
        <v>28</v>
      </c>
      <c r="W288" s="8"/>
      <c r="X288" s="84"/>
      <c r="Y288" s="8"/>
      <c r="Z288" s="8"/>
      <c r="AA288" s="8"/>
      <c r="AB288" s="8"/>
      <c r="AH288" s="1"/>
    </row>
    <row r="289" spans="21:34" ht="12.75" x14ac:dyDescent="0.2">
      <c r="U289" s="8"/>
      <c r="V289" s="8" t="s">
        <v>30</v>
      </c>
      <c r="W289" s="8"/>
      <c r="X289" s="84"/>
      <c r="Y289" s="8"/>
      <c r="Z289" s="8"/>
      <c r="AA289" s="8"/>
      <c r="AB289" s="8"/>
      <c r="AH289" s="1"/>
    </row>
    <row r="290" spans="21:34" ht="12.75" x14ac:dyDescent="0.2">
      <c r="U290" s="8"/>
      <c r="V290" s="8" t="s">
        <v>31</v>
      </c>
      <c r="W290" s="8"/>
      <c r="X290" s="84"/>
      <c r="Y290" s="8"/>
      <c r="Z290" s="8"/>
      <c r="AA290" s="8"/>
      <c r="AB290" s="8"/>
      <c r="AH290" s="1"/>
    </row>
    <row r="291" spans="21:34" ht="12.75" x14ac:dyDescent="0.2">
      <c r="U291" s="8"/>
      <c r="V291" s="8" t="s">
        <v>32</v>
      </c>
      <c r="W291" s="8"/>
      <c r="X291" s="84"/>
      <c r="Y291" s="8"/>
      <c r="Z291" s="8"/>
      <c r="AA291" s="8"/>
      <c r="AB291" s="8"/>
      <c r="AH291" s="1"/>
    </row>
    <row r="292" spans="21:34" ht="12.75" x14ac:dyDescent="0.2">
      <c r="U292" s="8"/>
      <c r="V292" s="8" t="s">
        <v>33</v>
      </c>
      <c r="W292" s="8"/>
      <c r="X292" s="84"/>
      <c r="Y292" s="8"/>
      <c r="Z292" s="8"/>
      <c r="AA292" s="8"/>
      <c r="AB292" s="8"/>
      <c r="AH292" s="1"/>
    </row>
    <row r="293" spans="21:34" ht="12.75" x14ac:dyDescent="0.2">
      <c r="U293" s="8"/>
      <c r="V293" s="8" t="s">
        <v>34</v>
      </c>
      <c r="W293" s="8"/>
      <c r="X293" s="84"/>
      <c r="Y293" s="8"/>
      <c r="Z293" s="8"/>
      <c r="AA293" s="8"/>
      <c r="AB293" s="8"/>
      <c r="AH293" s="1"/>
    </row>
    <row r="294" spans="21:34" ht="12.75" x14ac:dyDescent="0.2">
      <c r="U294" s="8"/>
      <c r="V294" s="8"/>
      <c r="W294" s="8"/>
      <c r="X294" s="84"/>
      <c r="Y294" s="8"/>
      <c r="Z294" s="8"/>
      <c r="AA294" s="8"/>
      <c r="AB294" s="8"/>
      <c r="AH294" s="1"/>
    </row>
    <row r="295" spans="21:34" ht="12.75" x14ac:dyDescent="0.2">
      <c r="U295" s="8">
        <v>12</v>
      </c>
      <c r="V295" s="8" t="s">
        <v>7</v>
      </c>
      <c r="W295" s="8"/>
      <c r="X295" s="84"/>
      <c r="Y295" s="8"/>
      <c r="Z295" s="8"/>
      <c r="AA295" s="8"/>
      <c r="AB295" s="8"/>
      <c r="AH295" s="1"/>
    </row>
    <row r="296" spans="21:34" ht="12.75" x14ac:dyDescent="0.2">
      <c r="U296" s="8"/>
      <c r="V296" s="8" t="s">
        <v>9</v>
      </c>
      <c r="W296" s="8"/>
      <c r="X296" s="84"/>
      <c r="Y296" s="8"/>
      <c r="Z296" s="8"/>
      <c r="AA296" s="8"/>
      <c r="AB296" s="8"/>
      <c r="AH296" s="1"/>
    </row>
    <row r="297" spans="21:34" ht="12.75" x14ac:dyDescent="0.2">
      <c r="U297" s="8"/>
      <c r="V297" s="8" t="s">
        <v>11</v>
      </c>
      <c r="W297" s="8"/>
      <c r="X297" s="84"/>
      <c r="Y297" s="8"/>
      <c r="Z297" s="8"/>
      <c r="AA297" s="8"/>
      <c r="AB297" s="8"/>
      <c r="AH297" s="1"/>
    </row>
    <row r="298" spans="21:34" ht="12.75" x14ac:dyDescent="0.2">
      <c r="U298" s="8"/>
      <c r="V298" s="8" t="s">
        <v>13</v>
      </c>
      <c r="W298" s="8"/>
      <c r="X298" s="84"/>
      <c r="Y298" s="8"/>
      <c r="Z298" s="8"/>
      <c r="AA298" s="8"/>
      <c r="AB298" s="8"/>
      <c r="AH298" s="1"/>
    </row>
    <row r="299" spans="21:34" ht="12.75" x14ac:dyDescent="0.2">
      <c r="U299" s="8"/>
      <c r="V299" s="8" t="s">
        <v>15</v>
      </c>
      <c r="W299" s="8"/>
      <c r="X299" s="84"/>
      <c r="Y299" s="8"/>
      <c r="Z299" s="8"/>
      <c r="AA299" s="8"/>
      <c r="AB299" s="8"/>
      <c r="AH299" s="1"/>
    </row>
    <row r="300" spans="21:34" ht="12.75" x14ac:dyDescent="0.2">
      <c r="U300" s="8"/>
      <c r="V300" s="8" t="s">
        <v>16</v>
      </c>
      <c r="W300" s="8"/>
      <c r="X300" s="84"/>
      <c r="Y300" s="8"/>
      <c r="Z300" s="8"/>
      <c r="AA300" s="8"/>
      <c r="AB300" s="8"/>
      <c r="AH300" s="1"/>
    </row>
    <row r="301" spans="21:34" ht="12.75" x14ac:dyDescent="0.2">
      <c r="U301" s="8"/>
      <c r="V301" s="8" t="s">
        <v>17</v>
      </c>
      <c r="W301" s="8"/>
      <c r="X301" s="84"/>
      <c r="Y301" s="8"/>
      <c r="Z301" s="8"/>
      <c r="AA301" s="8"/>
      <c r="AB301" s="8"/>
      <c r="AH301" s="1"/>
    </row>
    <row r="302" spans="21:34" ht="12.75" x14ac:dyDescent="0.2">
      <c r="U302" s="8"/>
      <c r="V302" s="8" t="s">
        <v>18</v>
      </c>
      <c r="W302" s="8"/>
      <c r="X302" s="84"/>
      <c r="Y302" s="8"/>
      <c r="Z302" s="8"/>
      <c r="AA302" s="8"/>
      <c r="AB302" s="8"/>
      <c r="AH302" s="1"/>
    </row>
    <row r="303" spans="21:34" ht="12.75" x14ac:dyDescent="0.2">
      <c r="U303" s="8"/>
      <c r="V303" s="8" t="s">
        <v>19</v>
      </c>
      <c r="W303" s="8"/>
      <c r="X303" s="84"/>
      <c r="Y303" s="8"/>
      <c r="Z303" s="8"/>
      <c r="AA303" s="8"/>
      <c r="AB303" s="8"/>
      <c r="AH303" s="1"/>
    </row>
    <row r="304" spans="21:34" ht="12.75" x14ac:dyDescent="0.2">
      <c r="U304" s="8"/>
      <c r="V304" s="8" t="s">
        <v>20</v>
      </c>
      <c r="W304" s="8"/>
      <c r="X304" s="84"/>
      <c r="Y304" s="8"/>
      <c r="Z304" s="8"/>
      <c r="AA304" s="8"/>
      <c r="AB304" s="8"/>
      <c r="AH304" s="1"/>
    </row>
    <row r="305" spans="21:34" ht="12.75" x14ac:dyDescent="0.2">
      <c r="U305" s="8"/>
      <c r="V305" s="8" t="s">
        <v>21</v>
      </c>
      <c r="W305" s="8"/>
      <c r="X305" s="84"/>
      <c r="Y305" s="8"/>
      <c r="Z305" s="8"/>
      <c r="AA305" s="8"/>
      <c r="AB305" s="8"/>
      <c r="AH305" s="1"/>
    </row>
    <row r="306" spans="21:34" ht="12.75" x14ac:dyDescent="0.2">
      <c r="U306" s="8"/>
      <c r="V306" s="8" t="s">
        <v>22</v>
      </c>
      <c r="W306" s="8"/>
      <c r="X306" s="84"/>
      <c r="Y306" s="8"/>
      <c r="Z306" s="8"/>
      <c r="AA306" s="8"/>
      <c r="AB306" s="8"/>
      <c r="AH306" s="1"/>
    </row>
    <row r="307" spans="21:34" ht="12.75" x14ac:dyDescent="0.2">
      <c r="U307" s="8"/>
      <c r="V307" s="8" t="s">
        <v>23</v>
      </c>
      <c r="W307" s="8"/>
      <c r="X307" s="84"/>
      <c r="Y307" s="8"/>
      <c r="Z307" s="8"/>
      <c r="AA307" s="8"/>
      <c r="AB307" s="8"/>
      <c r="AH307" s="1"/>
    </row>
    <row r="308" spans="21:34" ht="12.75" x14ac:dyDescent="0.2">
      <c r="U308" s="8"/>
      <c r="V308" s="8" t="s">
        <v>24</v>
      </c>
      <c r="W308" s="8"/>
      <c r="X308" s="84"/>
      <c r="Y308" s="8"/>
      <c r="Z308" s="8"/>
      <c r="AA308" s="8"/>
      <c r="AB308" s="8"/>
      <c r="AH308" s="1"/>
    </row>
    <row r="309" spans="21:34" ht="12.75" x14ac:dyDescent="0.2">
      <c r="U309" s="8"/>
      <c r="V309" s="8" t="s">
        <v>26</v>
      </c>
      <c r="W309" s="8"/>
      <c r="X309" s="84"/>
      <c r="Y309" s="8"/>
      <c r="Z309" s="8"/>
      <c r="AA309" s="8"/>
      <c r="AB309" s="8"/>
      <c r="AH309" s="1"/>
    </row>
    <row r="310" spans="21:34" ht="12.75" x14ac:dyDescent="0.2">
      <c r="U310" s="8"/>
      <c r="V310" s="8" t="s">
        <v>28</v>
      </c>
      <c r="W310" s="8"/>
      <c r="X310" s="84"/>
      <c r="Y310" s="8"/>
      <c r="Z310" s="8"/>
      <c r="AA310" s="8"/>
      <c r="AB310" s="8"/>
      <c r="AH310" s="1"/>
    </row>
    <row r="311" spans="21:34" ht="12.75" x14ac:dyDescent="0.2">
      <c r="U311" s="8"/>
      <c r="V311" s="8" t="s">
        <v>30</v>
      </c>
      <c r="W311" s="8"/>
      <c r="X311" s="84"/>
      <c r="Y311" s="8"/>
      <c r="Z311" s="8"/>
      <c r="AA311" s="8"/>
      <c r="AB311" s="8"/>
      <c r="AH311" s="1"/>
    </row>
    <row r="312" spans="21:34" ht="12.75" x14ac:dyDescent="0.2">
      <c r="U312" s="8"/>
      <c r="V312" s="8" t="s">
        <v>31</v>
      </c>
      <c r="W312" s="8"/>
      <c r="X312" s="84"/>
      <c r="Y312" s="8"/>
      <c r="Z312" s="8"/>
      <c r="AA312" s="8"/>
      <c r="AB312" s="8"/>
      <c r="AH312" s="1"/>
    </row>
    <row r="313" spans="21:34" ht="12.75" x14ac:dyDescent="0.2">
      <c r="U313" s="8"/>
      <c r="V313" s="8" t="s">
        <v>32</v>
      </c>
      <c r="W313" s="8"/>
      <c r="X313" s="84"/>
      <c r="Y313" s="8"/>
      <c r="Z313" s="8"/>
      <c r="AA313" s="8"/>
      <c r="AB313" s="8"/>
      <c r="AH313" s="1"/>
    </row>
    <row r="314" spans="21:34" ht="12.75" x14ac:dyDescent="0.2">
      <c r="U314" s="8"/>
      <c r="V314" s="8" t="s">
        <v>33</v>
      </c>
      <c r="W314" s="8"/>
      <c r="X314" s="84"/>
      <c r="Y314" s="8"/>
      <c r="Z314" s="8"/>
      <c r="AA314" s="8"/>
      <c r="AB314" s="8"/>
      <c r="AH314" s="1"/>
    </row>
    <row r="315" spans="21:34" ht="12.75" x14ac:dyDescent="0.2">
      <c r="U315" s="8"/>
      <c r="V315" s="8" t="s">
        <v>34</v>
      </c>
      <c r="W315" s="8"/>
      <c r="X315" s="84"/>
      <c r="Y315" s="8"/>
      <c r="Z315" s="8"/>
      <c r="AA315" s="8"/>
      <c r="AB315" s="8"/>
      <c r="AH315" s="1"/>
    </row>
    <row r="316" spans="21:34" ht="12.75" x14ac:dyDescent="0.2">
      <c r="U316" s="8"/>
      <c r="V316" s="8"/>
      <c r="W316" s="8"/>
      <c r="X316" s="84"/>
      <c r="Y316" s="8"/>
      <c r="Z316" s="8"/>
      <c r="AA316" s="8"/>
      <c r="AB316" s="8"/>
      <c r="AH316" s="1"/>
    </row>
    <row r="317" spans="21:34" ht="12.75" x14ac:dyDescent="0.2">
      <c r="U317" s="8">
        <v>13</v>
      </c>
      <c r="V317" s="8" t="s">
        <v>7</v>
      </c>
      <c r="W317" s="8"/>
      <c r="X317" s="84"/>
      <c r="Y317" s="8"/>
      <c r="Z317" s="8"/>
      <c r="AA317" s="8"/>
      <c r="AB317" s="8"/>
      <c r="AH317" s="1"/>
    </row>
    <row r="318" spans="21:34" ht="12.75" x14ac:dyDescent="0.2">
      <c r="U318" s="8"/>
      <c r="V318" s="8" t="s">
        <v>9</v>
      </c>
      <c r="W318" s="8"/>
      <c r="X318" s="84"/>
      <c r="Y318" s="8"/>
      <c r="Z318" s="8"/>
      <c r="AA318" s="8"/>
      <c r="AB318" s="8"/>
      <c r="AH318" s="1"/>
    </row>
    <row r="319" spans="21:34" ht="12.75" x14ac:dyDescent="0.2">
      <c r="U319" s="8"/>
      <c r="V319" s="8" t="s">
        <v>11</v>
      </c>
      <c r="W319" s="8"/>
      <c r="X319" s="84"/>
      <c r="Y319" s="8"/>
      <c r="Z319" s="8"/>
      <c r="AA319" s="8"/>
      <c r="AB319" s="8"/>
      <c r="AH319" s="1"/>
    </row>
    <row r="320" spans="21:34" ht="12.75" x14ac:dyDescent="0.2">
      <c r="U320" s="8"/>
      <c r="V320" s="8" t="s">
        <v>13</v>
      </c>
      <c r="W320" s="8"/>
      <c r="X320" s="84"/>
      <c r="Y320" s="8"/>
      <c r="Z320" s="8"/>
      <c r="AA320" s="8"/>
      <c r="AB320" s="8"/>
      <c r="AH320" s="1"/>
    </row>
    <row r="321" spans="21:34" ht="12.75" x14ac:dyDescent="0.2">
      <c r="U321" s="8"/>
      <c r="V321" s="8" t="s">
        <v>15</v>
      </c>
      <c r="W321" s="8"/>
      <c r="X321" s="84"/>
      <c r="Y321" s="8"/>
      <c r="Z321" s="8"/>
      <c r="AA321" s="8"/>
      <c r="AB321" s="8"/>
      <c r="AH321" s="1"/>
    </row>
    <row r="322" spans="21:34" ht="12.75" x14ac:dyDescent="0.2">
      <c r="U322" s="8"/>
      <c r="V322" s="8" t="s">
        <v>16</v>
      </c>
      <c r="W322" s="8"/>
      <c r="X322" s="84"/>
      <c r="Y322" s="8"/>
      <c r="Z322" s="8"/>
      <c r="AA322" s="8"/>
      <c r="AB322" s="8"/>
      <c r="AH322" s="1"/>
    </row>
    <row r="323" spans="21:34" ht="12.75" x14ac:dyDescent="0.2">
      <c r="U323" s="8"/>
      <c r="V323" s="8" t="s">
        <v>17</v>
      </c>
      <c r="W323" s="8"/>
      <c r="X323" s="84"/>
      <c r="Y323" s="8"/>
      <c r="Z323" s="8"/>
      <c r="AA323" s="8"/>
      <c r="AB323" s="8"/>
      <c r="AH323" s="1"/>
    </row>
    <row r="324" spans="21:34" ht="12.75" x14ac:dyDescent="0.2">
      <c r="U324" s="8"/>
      <c r="V324" s="8" t="s">
        <v>18</v>
      </c>
      <c r="W324" s="8"/>
      <c r="X324" s="84"/>
      <c r="Y324" s="8"/>
      <c r="Z324" s="8"/>
      <c r="AA324" s="8"/>
      <c r="AB324" s="8"/>
      <c r="AH324" s="1"/>
    </row>
    <row r="325" spans="21:34" ht="12.75" x14ac:dyDescent="0.2">
      <c r="U325" s="8"/>
      <c r="V325" s="8" t="s">
        <v>19</v>
      </c>
      <c r="W325" s="8"/>
      <c r="X325" s="84"/>
      <c r="Y325" s="8"/>
      <c r="Z325" s="8"/>
      <c r="AA325" s="8"/>
      <c r="AB325" s="8"/>
      <c r="AH325" s="1"/>
    </row>
    <row r="326" spans="21:34" ht="12.75" x14ac:dyDescent="0.2">
      <c r="U326" s="8"/>
      <c r="V326" s="8" t="s">
        <v>20</v>
      </c>
      <c r="W326" s="8"/>
      <c r="X326" s="84"/>
      <c r="Y326" s="8"/>
      <c r="Z326" s="8"/>
      <c r="AA326" s="8"/>
      <c r="AB326" s="8"/>
      <c r="AH326" s="1"/>
    </row>
    <row r="327" spans="21:34" ht="12.75" x14ac:dyDescent="0.2">
      <c r="U327" s="8"/>
      <c r="V327" s="8" t="s">
        <v>21</v>
      </c>
      <c r="W327" s="8"/>
      <c r="X327" s="84"/>
      <c r="Y327" s="8"/>
      <c r="Z327" s="8"/>
      <c r="AA327" s="8"/>
      <c r="AB327" s="8"/>
      <c r="AH327" s="1"/>
    </row>
    <row r="328" spans="21:34" ht="12.75" x14ac:dyDescent="0.2">
      <c r="U328" s="8"/>
      <c r="V328" s="8" t="s">
        <v>22</v>
      </c>
      <c r="W328" s="8"/>
      <c r="X328" s="84"/>
      <c r="Y328" s="8"/>
      <c r="Z328" s="8"/>
      <c r="AA328" s="8"/>
      <c r="AB328" s="8"/>
      <c r="AH328" s="1"/>
    </row>
    <row r="329" spans="21:34" ht="12.75" x14ac:dyDescent="0.2">
      <c r="U329" s="8"/>
      <c r="V329" s="8" t="s">
        <v>23</v>
      </c>
      <c r="W329" s="8"/>
      <c r="X329" s="84"/>
      <c r="Y329" s="8"/>
      <c r="Z329" s="8"/>
      <c r="AA329" s="8"/>
      <c r="AB329" s="8"/>
      <c r="AH329" s="1"/>
    </row>
    <row r="330" spans="21:34" ht="12.75" x14ac:dyDescent="0.2">
      <c r="U330" s="8"/>
      <c r="V330" s="8" t="s">
        <v>24</v>
      </c>
      <c r="W330" s="8"/>
      <c r="X330" s="84"/>
      <c r="Y330" s="8"/>
      <c r="Z330" s="8"/>
      <c r="AA330" s="8"/>
      <c r="AB330" s="8"/>
      <c r="AH330" s="1"/>
    </row>
    <row r="331" spans="21:34" ht="12.75" x14ac:dyDescent="0.2">
      <c r="U331" s="8"/>
      <c r="V331" s="8" t="s">
        <v>26</v>
      </c>
      <c r="W331" s="8"/>
      <c r="X331" s="84"/>
      <c r="Y331" s="8"/>
      <c r="Z331" s="8"/>
      <c r="AA331" s="8"/>
      <c r="AB331" s="8"/>
      <c r="AH331" s="1"/>
    </row>
    <row r="332" spans="21:34" ht="12.75" x14ac:dyDescent="0.2">
      <c r="U332" s="8"/>
      <c r="V332" s="8" t="s">
        <v>28</v>
      </c>
      <c r="W332" s="8"/>
      <c r="X332" s="84"/>
      <c r="Y332" s="8"/>
      <c r="Z332" s="8"/>
      <c r="AA332" s="8"/>
      <c r="AB332" s="8"/>
      <c r="AH332" s="1"/>
    </row>
    <row r="333" spans="21:34" ht="12.75" x14ac:dyDescent="0.2">
      <c r="U333" s="8"/>
      <c r="V333" s="8" t="s">
        <v>30</v>
      </c>
      <c r="W333" s="8"/>
      <c r="X333" s="84"/>
      <c r="Y333" s="8"/>
      <c r="Z333" s="8"/>
      <c r="AA333" s="8"/>
      <c r="AB333" s="8"/>
      <c r="AH333" s="1"/>
    </row>
    <row r="334" spans="21:34" ht="12.75" x14ac:dyDescent="0.2">
      <c r="U334" s="8"/>
      <c r="V334" s="8" t="s">
        <v>31</v>
      </c>
      <c r="W334" s="8"/>
      <c r="X334" s="84"/>
      <c r="Y334" s="8"/>
      <c r="Z334" s="8"/>
      <c r="AA334" s="8"/>
      <c r="AB334" s="8"/>
      <c r="AH334" s="1"/>
    </row>
    <row r="335" spans="21:34" ht="12.75" x14ac:dyDescent="0.2">
      <c r="U335" s="8"/>
      <c r="V335" s="8" t="s">
        <v>32</v>
      </c>
      <c r="W335" s="8"/>
      <c r="X335" s="84"/>
      <c r="Y335" s="8"/>
      <c r="Z335" s="8"/>
      <c r="AA335" s="8"/>
      <c r="AB335" s="8"/>
      <c r="AH335" s="1"/>
    </row>
    <row r="336" spans="21:34" ht="12.75" x14ac:dyDescent="0.2">
      <c r="U336" s="8"/>
      <c r="V336" s="8" t="s">
        <v>33</v>
      </c>
      <c r="W336" s="8"/>
      <c r="X336" s="84"/>
      <c r="Y336" s="8"/>
      <c r="Z336" s="8"/>
      <c r="AA336" s="8"/>
      <c r="AB336" s="8"/>
      <c r="AH336" s="1"/>
    </row>
    <row r="337" spans="21:34" ht="12.75" x14ac:dyDescent="0.2">
      <c r="U337" s="8"/>
      <c r="V337" s="8" t="s">
        <v>34</v>
      </c>
      <c r="W337" s="8"/>
      <c r="X337" s="84"/>
      <c r="Y337" s="8"/>
      <c r="Z337" s="8"/>
      <c r="AA337" s="8"/>
      <c r="AB337" s="8"/>
      <c r="AH337" s="1"/>
    </row>
    <row r="338" spans="21:34" ht="12.75" x14ac:dyDescent="0.2">
      <c r="U338" s="8"/>
      <c r="V338" s="8"/>
      <c r="W338" s="8"/>
      <c r="X338" s="84"/>
      <c r="Y338" s="8"/>
      <c r="Z338" s="8"/>
      <c r="AA338" s="8"/>
      <c r="AB338" s="8"/>
      <c r="AH338" s="1"/>
    </row>
    <row r="339" spans="21:34" ht="12.75" x14ac:dyDescent="0.2">
      <c r="U339" s="8">
        <v>14</v>
      </c>
      <c r="V339" s="8" t="s">
        <v>7</v>
      </c>
      <c r="W339" s="8"/>
      <c r="X339" s="84"/>
      <c r="Y339" s="8"/>
      <c r="Z339" s="8"/>
      <c r="AA339" s="8"/>
      <c r="AB339" s="8"/>
      <c r="AH339" s="1"/>
    </row>
    <row r="340" spans="21:34" ht="12.75" x14ac:dyDescent="0.2">
      <c r="U340" s="8"/>
      <c r="V340" s="8" t="s">
        <v>9</v>
      </c>
      <c r="W340" s="8"/>
      <c r="X340" s="84"/>
      <c r="Y340" s="8"/>
      <c r="Z340" s="8"/>
      <c r="AA340" s="8"/>
      <c r="AB340" s="8"/>
      <c r="AH340" s="1"/>
    </row>
    <row r="341" spans="21:34" ht="12.75" x14ac:dyDescent="0.2">
      <c r="U341" s="8"/>
      <c r="V341" s="8" t="s">
        <v>11</v>
      </c>
      <c r="W341" s="8"/>
      <c r="X341" s="84"/>
      <c r="Y341" s="8"/>
      <c r="Z341" s="8"/>
      <c r="AA341" s="8"/>
      <c r="AB341" s="8"/>
      <c r="AH341" s="1"/>
    </row>
    <row r="342" spans="21:34" ht="12.75" x14ac:dyDescent="0.2">
      <c r="U342" s="8"/>
      <c r="V342" s="8" t="s">
        <v>13</v>
      </c>
      <c r="W342" s="8"/>
      <c r="X342" s="84"/>
      <c r="Y342" s="8"/>
      <c r="Z342" s="8"/>
      <c r="AA342" s="8"/>
      <c r="AB342" s="8"/>
      <c r="AH342" s="1"/>
    </row>
    <row r="343" spans="21:34" ht="12.75" x14ac:dyDescent="0.2">
      <c r="U343" s="8"/>
      <c r="V343" s="8" t="s">
        <v>15</v>
      </c>
      <c r="W343" s="8"/>
      <c r="X343" s="84"/>
      <c r="Y343" s="8"/>
      <c r="Z343" s="8"/>
      <c r="AA343" s="8"/>
      <c r="AB343" s="8"/>
      <c r="AH343" s="1"/>
    </row>
    <row r="344" spans="21:34" ht="12.75" x14ac:dyDescent="0.2">
      <c r="U344" s="8"/>
      <c r="V344" s="8" t="s">
        <v>16</v>
      </c>
      <c r="W344" s="8"/>
      <c r="X344" s="84"/>
      <c r="Y344" s="8"/>
      <c r="Z344" s="8"/>
      <c r="AA344" s="8"/>
      <c r="AB344" s="8"/>
      <c r="AH344" s="1"/>
    </row>
    <row r="345" spans="21:34" ht="12.75" x14ac:dyDescent="0.2">
      <c r="U345" s="8"/>
      <c r="V345" s="8" t="s">
        <v>17</v>
      </c>
      <c r="W345" s="8"/>
      <c r="X345" s="84"/>
      <c r="Y345" s="8"/>
      <c r="Z345" s="8"/>
      <c r="AA345" s="8"/>
      <c r="AB345" s="8"/>
      <c r="AH345" s="1"/>
    </row>
    <row r="346" spans="21:34" ht="12.75" x14ac:dyDescent="0.2">
      <c r="U346" s="8"/>
      <c r="V346" s="8" t="s">
        <v>18</v>
      </c>
      <c r="W346" s="8"/>
      <c r="X346" s="84"/>
      <c r="Y346" s="8"/>
      <c r="Z346" s="8"/>
      <c r="AA346" s="8"/>
      <c r="AB346" s="8"/>
      <c r="AH346" s="1"/>
    </row>
    <row r="347" spans="21:34" ht="12.75" x14ac:dyDescent="0.2">
      <c r="U347" s="8"/>
      <c r="V347" s="8" t="s">
        <v>19</v>
      </c>
      <c r="W347" s="8"/>
      <c r="X347" s="84"/>
      <c r="Y347" s="8"/>
      <c r="Z347" s="8"/>
      <c r="AA347" s="8"/>
      <c r="AB347" s="8"/>
      <c r="AH347" s="1"/>
    </row>
    <row r="348" spans="21:34" ht="12.75" x14ac:dyDescent="0.2">
      <c r="U348" s="8"/>
      <c r="V348" s="8" t="s">
        <v>20</v>
      </c>
      <c r="W348" s="8"/>
      <c r="X348" s="84"/>
      <c r="Y348" s="8"/>
      <c r="Z348" s="8"/>
      <c r="AA348" s="8"/>
      <c r="AB348" s="8"/>
      <c r="AH348" s="1"/>
    </row>
    <row r="349" spans="21:34" ht="12.75" x14ac:dyDescent="0.2">
      <c r="U349" s="8"/>
      <c r="V349" s="8" t="s">
        <v>21</v>
      </c>
      <c r="W349" s="8"/>
      <c r="X349" s="84"/>
      <c r="Y349" s="8"/>
      <c r="Z349" s="8"/>
      <c r="AA349" s="8"/>
      <c r="AB349" s="8"/>
      <c r="AH349" s="1"/>
    </row>
    <row r="350" spans="21:34" ht="12.75" x14ac:dyDescent="0.2">
      <c r="U350" s="8"/>
      <c r="V350" s="8" t="s">
        <v>22</v>
      </c>
      <c r="W350" s="8"/>
      <c r="X350" s="84"/>
      <c r="Y350" s="8"/>
      <c r="Z350" s="8"/>
      <c r="AA350" s="8"/>
      <c r="AB350" s="8"/>
      <c r="AH350" s="1"/>
    </row>
    <row r="351" spans="21:34" ht="12.75" x14ac:dyDescent="0.2">
      <c r="U351" s="8"/>
      <c r="V351" s="8" t="s">
        <v>23</v>
      </c>
      <c r="W351" s="8"/>
      <c r="X351" s="84"/>
      <c r="Y351" s="8"/>
      <c r="Z351" s="8"/>
      <c r="AA351" s="8"/>
      <c r="AB351" s="8"/>
      <c r="AH351" s="1"/>
    </row>
    <row r="352" spans="21:34" ht="12.75" x14ac:dyDescent="0.2">
      <c r="U352" s="8"/>
      <c r="V352" s="8" t="s">
        <v>24</v>
      </c>
      <c r="W352" s="8"/>
      <c r="X352" s="84"/>
      <c r="Y352" s="8"/>
      <c r="Z352" s="8"/>
      <c r="AA352" s="8"/>
      <c r="AB352" s="8"/>
      <c r="AH352" s="1"/>
    </row>
    <row r="353" spans="21:34" ht="12.75" x14ac:dyDescent="0.2">
      <c r="U353" s="8"/>
      <c r="V353" s="8" t="s">
        <v>26</v>
      </c>
      <c r="W353" s="8"/>
      <c r="X353" s="84"/>
      <c r="Y353" s="8"/>
      <c r="Z353" s="8"/>
      <c r="AA353" s="8"/>
      <c r="AB353" s="8"/>
      <c r="AH353" s="1"/>
    </row>
    <row r="354" spans="21:34" ht="12.75" x14ac:dyDescent="0.2">
      <c r="U354" s="8"/>
      <c r="V354" s="8" t="s">
        <v>28</v>
      </c>
      <c r="W354" s="8"/>
      <c r="X354" s="84"/>
      <c r="Y354" s="8"/>
      <c r="Z354" s="8"/>
      <c r="AA354" s="8"/>
      <c r="AB354" s="8"/>
      <c r="AH354" s="1"/>
    </row>
    <row r="355" spans="21:34" ht="12.75" x14ac:dyDescent="0.2">
      <c r="U355" s="8"/>
      <c r="V355" s="8" t="s">
        <v>30</v>
      </c>
      <c r="W355" s="8"/>
      <c r="X355" s="84"/>
      <c r="Y355" s="8"/>
      <c r="Z355" s="8"/>
      <c r="AA355" s="8"/>
      <c r="AB355" s="8"/>
      <c r="AH355" s="1"/>
    </row>
    <row r="356" spans="21:34" ht="12.75" x14ac:dyDescent="0.2">
      <c r="U356" s="8"/>
      <c r="V356" s="8" t="s">
        <v>31</v>
      </c>
      <c r="W356" s="8"/>
      <c r="X356" s="84"/>
      <c r="Y356" s="8"/>
      <c r="Z356" s="8"/>
      <c r="AA356" s="8"/>
      <c r="AB356" s="8"/>
      <c r="AH356" s="1"/>
    </row>
    <row r="357" spans="21:34" ht="12.75" x14ac:dyDescent="0.2">
      <c r="U357" s="8"/>
      <c r="V357" s="8" t="s">
        <v>32</v>
      </c>
      <c r="W357" s="8"/>
      <c r="X357" s="84"/>
      <c r="Y357" s="8"/>
      <c r="Z357" s="8"/>
      <c r="AA357" s="8"/>
      <c r="AB357" s="8"/>
      <c r="AH357" s="1"/>
    </row>
    <row r="358" spans="21:34" ht="12.75" x14ac:dyDescent="0.2">
      <c r="U358" s="8"/>
      <c r="V358" s="8" t="s">
        <v>33</v>
      </c>
      <c r="W358" s="8"/>
      <c r="X358" s="84"/>
      <c r="Y358" s="8"/>
      <c r="Z358" s="8"/>
      <c r="AA358" s="8"/>
      <c r="AB358" s="8"/>
      <c r="AH358" s="1"/>
    </row>
    <row r="359" spans="21:34" ht="12.75" x14ac:dyDescent="0.2">
      <c r="U359" s="8"/>
      <c r="V359" s="8" t="s">
        <v>34</v>
      </c>
      <c r="W359" s="8"/>
      <c r="X359" s="84"/>
      <c r="Y359" s="8"/>
      <c r="Z359" s="8"/>
      <c r="AA359" s="8"/>
      <c r="AB359" s="8"/>
      <c r="AH359" s="1"/>
    </row>
    <row r="360" spans="21:34" ht="12.75" x14ac:dyDescent="0.2">
      <c r="U360" s="8"/>
      <c r="V360" s="8"/>
      <c r="W360" s="8"/>
      <c r="X360" s="84"/>
      <c r="Y360" s="8"/>
      <c r="Z360" s="8"/>
      <c r="AA360" s="8"/>
      <c r="AB360" s="8"/>
      <c r="AH360" s="1"/>
    </row>
    <row r="361" spans="21:34" ht="12.75" x14ac:dyDescent="0.2">
      <c r="U361" s="8">
        <v>15</v>
      </c>
      <c r="V361" s="8" t="s">
        <v>7</v>
      </c>
      <c r="W361" s="8"/>
      <c r="X361" s="84"/>
      <c r="Y361" s="8"/>
      <c r="Z361" s="8"/>
      <c r="AA361" s="8"/>
      <c r="AB361" s="8"/>
      <c r="AH361" s="1"/>
    </row>
    <row r="362" spans="21:34" ht="12.75" x14ac:dyDescent="0.2">
      <c r="U362" s="8"/>
      <c r="V362" s="8" t="s">
        <v>9</v>
      </c>
      <c r="W362" s="8"/>
      <c r="X362" s="84"/>
      <c r="Y362" s="8"/>
      <c r="Z362" s="8"/>
      <c r="AA362" s="8"/>
      <c r="AB362" s="8"/>
      <c r="AH362" s="1"/>
    </row>
    <row r="363" spans="21:34" ht="12.75" x14ac:dyDescent="0.2">
      <c r="U363" s="8"/>
      <c r="V363" s="8" t="s">
        <v>11</v>
      </c>
      <c r="W363" s="8"/>
      <c r="X363" s="84"/>
      <c r="Y363" s="8"/>
      <c r="Z363" s="8"/>
      <c r="AA363" s="8"/>
      <c r="AB363" s="8"/>
      <c r="AH363" s="1"/>
    </row>
    <row r="364" spans="21:34" ht="12.75" x14ac:dyDescent="0.2">
      <c r="U364" s="8"/>
      <c r="V364" s="8" t="s">
        <v>13</v>
      </c>
      <c r="W364" s="8"/>
      <c r="X364" s="84"/>
      <c r="Y364" s="8"/>
      <c r="Z364" s="8"/>
      <c r="AA364" s="8"/>
      <c r="AB364" s="8"/>
      <c r="AH364" s="1"/>
    </row>
    <row r="365" spans="21:34" ht="12.75" x14ac:dyDescent="0.2">
      <c r="U365" s="8"/>
      <c r="V365" s="8" t="s">
        <v>15</v>
      </c>
      <c r="W365" s="8"/>
      <c r="X365" s="84"/>
      <c r="Y365" s="8"/>
      <c r="Z365" s="8"/>
      <c r="AA365" s="8"/>
      <c r="AB365" s="8"/>
      <c r="AH365" s="1"/>
    </row>
    <row r="366" spans="21:34" ht="12.75" x14ac:dyDescent="0.2">
      <c r="U366" s="8"/>
      <c r="V366" s="8" t="s">
        <v>16</v>
      </c>
      <c r="W366" s="8"/>
      <c r="X366" s="84"/>
      <c r="Y366" s="8"/>
      <c r="Z366" s="8"/>
      <c r="AA366" s="8"/>
      <c r="AB366" s="8"/>
      <c r="AH366" s="1"/>
    </row>
    <row r="367" spans="21:34" ht="12.75" x14ac:dyDescent="0.2">
      <c r="U367" s="8"/>
      <c r="V367" s="8" t="s">
        <v>17</v>
      </c>
      <c r="W367" s="8"/>
      <c r="X367" s="84"/>
      <c r="Y367" s="8"/>
      <c r="Z367" s="8"/>
      <c r="AA367" s="8"/>
      <c r="AB367" s="8"/>
      <c r="AH367" s="1"/>
    </row>
    <row r="368" spans="21:34" ht="12.75" x14ac:dyDescent="0.2">
      <c r="U368" s="8"/>
      <c r="V368" s="8" t="s">
        <v>18</v>
      </c>
      <c r="W368" s="8"/>
      <c r="X368" s="84"/>
      <c r="Y368" s="8"/>
      <c r="Z368" s="8"/>
      <c r="AA368" s="8"/>
      <c r="AB368" s="8"/>
      <c r="AH368" s="1"/>
    </row>
    <row r="369" spans="21:34" ht="12.75" x14ac:dyDescent="0.2">
      <c r="U369" s="8"/>
      <c r="V369" s="8" t="s">
        <v>19</v>
      </c>
      <c r="W369" s="8"/>
      <c r="X369" s="84"/>
      <c r="Y369" s="8"/>
      <c r="Z369" s="8"/>
      <c r="AA369" s="8"/>
      <c r="AB369" s="8"/>
      <c r="AH369" s="1"/>
    </row>
    <row r="370" spans="21:34" ht="12.75" x14ac:dyDescent="0.2">
      <c r="U370" s="8"/>
      <c r="V370" s="8" t="s">
        <v>20</v>
      </c>
      <c r="W370" s="8"/>
      <c r="X370" s="84"/>
      <c r="Y370" s="8"/>
      <c r="Z370" s="8"/>
      <c r="AA370" s="8"/>
      <c r="AB370" s="8"/>
      <c r="AH370" s="1"/>
    </row>
    <row r="371" spans="21:34" ht="12.75" x14ac:dyDescent="0.2">
      <c r="U371" s="8"/>
      <c r="V371" s="8" t="s">
        <v>21</v>
      </c>
      <c r="W371" s="8"/>
      <c r="X371" s="84"/>
      <c r="Y371" s="8"/>
      <c r="Z371" s="8"/>
      <c r="AA371" s="8"/>
      <c r="AB371" s="8"/>
      <c r="AH371" s="1"/>
    </row>
    <row r="372" spans="21:34" ht="12.75" x14ac:dyDescent="0.2">
      <c r="U372" s="8"/>
      <c r="V372" s="8" t="s">
        <v>22</v>
      </c>
      <c r="W372" s="8"/>
      <c r="X372" s="84"/>
      <c r="Y372" s="8"/>
      <c r="Z372" s="8"/>
      <c r="AA372" s="8"/>
      <c r="AB372" s="8"/>
      <c r="AH372" s="1"/>
    </row>
    <row r="373" spans="21:34" ht="12.75" x14ac:dyDescent="0.2">
      <c r="U373" s="8"/>
      <c r="V373" s="8" t="s">
        <v>23</v>
      </c>
      <c r="W373" s="8"/>
      <c r="X373" s="84"/>
      <c r="Y373" s="8"/>
      <c r="Z373" s="8"/>
      <c r="AA373" s="8"/>
      <c r="AB373" s="8"/>
      <c r="AH373" s="1"/>
    </row>
    <row r="374" spans="21:34" ht="12.75" x14ac:dyDescent="0.2">
      <c r="U374" s="8"/>
      <c r="V374" s="8" t="s">
        <v>24</v>
      </c>
      <c r="W374" s="8"/>
      <c r="X374" s="84"/>
      <c r="Y374" s="8"/>
      <c r="Z374" s="8"/>
      <c r="AA374" s="8"/>
      <c r="AB374" s="8"/>
      <c r="AH374" s="1"/>
    </row>
    <row r="375" spans="21:34" ht="12.75" x14ac:dyDescent="0.2">
      <c r="U375" s="8"/>
      <c r="V375" s="8" t="s">
        <v>26</v>
      </c>
      <c r="W375" s="8"/>
      <c r="X375" s="84"/>
      <c r="Y375" s="8"/>
      <c r="Z375" s="8"/>
      <c r="AA375" s="8"/>
      <c r="AB375" s="8"/>
      <c r="AH375" s="1"/>
    </row>
    <row r="376" spans="21:34" ht="12.75" x14ac:dyDescent="0.2">
      <c r="U376" s="8"/>
      <c r="V376" s="8" t="s">
        <v>28</v>
      </c>
      <c r="W376" s="8"/>
      <c r="X376" s="84"/>
      <c r="Y376" s="8"/>
      <c r="Z376" s="8"/>
      <c r="AA376" s="8"/>
      <c r="AB376" s="8"/>
      <c r="AH376" s="1"/>
    </row>
    <row r="377" spans="21:34" ht="12.75" x14ac:dyDescent="0.2">
      <c r="U377" s="8"/>
      <c r="V377" s="8" t="s">
        <v>30</v>
      </c>
      <c r="W377" s="8"/>
      <c r="X377" s="84"/>
      <c r="Y377" s="8"/>
      <c r="Z377" s="8"/>
      <c r="AA377" s="8"/>
      <c r="AB377" s="8"/>
      <c r="AH377" s="1"/>
    </row>
    <row r="378" spans="21:34" ht="12.75" x14ac:dyDescent="0.2">
      <c r="U378" s="8"/>
      <c r="V378" s="8" t="s">
        <v>31</v>
      </c>
      <c r="W378" s="8"/>
      <c r="X378" s="84"/>
      <c r="Y378" s="8"/>
      <c r="Z378" s="8"/>
      <c r="AA378" s="8"/>
      <c r="AB378" s="8"/>
      <c r="AH378" s="1"/>
    </row>
    <row r="379" spans="21:34" ht="12.75" x14ac:dyDescent="0.2">
      <c r="U379" s="8"/>
      <c r="V379" s="8" t="s">
        <v>32</v>
      </c>
      <c r="W379" s="8"/>
      <c r="X379" s="84"/>
      <c r="Y379" s="8"/>
      <c r="Z379" s="8"/>
      <c r="AA379" s="8"/>
      <c r="AB379" s="8"/>
      <c r="AH379" s="1"/>
    </row>
    <row r="380" spans="21:34" ht="12.75" x14ac:dyDescent="0.2">
      <c r="U380" s="8"/>
      <c r="V380" s="8" t="s">
        <v>33</v>
      </c>
      <c r="W380" s="8"/>
      <c r="X380" s="84"/>
      <c r="Y380" s="8"/>
      <c r="Z380" s="8"/>
      <c r="AA380" s="8"/>
      <c r="AB380" s="8"/>
      <c r="AH380" s="1"/>
    </row>
    <row r="381" spans="21:34" ht="12.75" x14ac:dyDescent="0.2">
      <c r="U381" s="8"/>
      <c r="V381" s="8" t="s">
        <v>34</v>
      </c>
      <c r="W381" s="8"/>
      <c r="X381" s="84"/>
      <c r="Y381" s="8"/>
      <c r="Z381" s="8"/>
      <c r="AA381" s="8"/>
      <c r="AB381" s="8"/>
      <c r="AH381" s="1"/>
    </row>
    <row r="382" spans="21:34" ht="12.75" x14ac:dyDescent="0.2">
      <c r="U382" s="8"/>
      <c r="V382" s="8"/>
      <c r="W382" s="8"/>
      <c r="X382" s="84"/>
      <c r="Y382" s="8"/>
      <c r="Z382" s="8"/>
      <c r="AA382" s="8"/>
      <c r="AB382" s="8"/>
      <c r="AH382" s="1"/>
    </row>
    <row r="383" spans="21:34" ht="12.75" x14ac:dyDescent="0.2">
      <c r="U383" s="8">
        <v>16</v>
      </c>
      <c r="V383" s="8" t="s">
        <v>7</v>
      </c>
      <c r="W383" s="8"/>
      <c r="X383" s="84"/>
      <c r="Y383" s="8"/>
      <c r="Z383" s="8"/>
      <c r="AA383" s="8"/>
      <c r="AB383" s="8"/>
      <c r="AH383" s="1"/>
    </row>
    <row r="384" spans="21:34" ht="12.75" x14ac:dyDescent="0.2">
      <c r="U384" s="8"/>
      <c r="V384" s="8" t="s">
        <v>9</v>
      </c>
      <c r="W384" s="8"/>
      <c r="X384" s="84"/>
      <c r="Y384" s="8"/>
      <c r="Z384" s="8"/>
      <c r="AA384" s="8"/>
      <c r="AB384" s="8"/>
      <c r="AH384" s="1"/>
    </row>
    <row r="385" spans="21:34" ht="12.75" x14ac:dyDescent="0.2">
      <c r="U385" s="8"/>
      <c r="V385" s="8" t="s">
        <v>11</v>
      </c>
      <c r="W385" s="8"/>
      <c r="X385" s="84"/>
      <c r="Y385" s="8"/>
      <c r="Z385" s="8"/>
      <c r="AA385" s="8"/>
      <c r="AB385" s="8"/>
      <c r="AH385" s="1"/>
    </row>
    <row r="386" spans="21:34" ht="12.75" x14ac:dyDescent="0.2">
      <c r="U386" s="8"/>
      <c r="V386" s="8" t="s">
        <v>13</v>
      </c>
      <c r="W386" s="8"/>
      <c r="X386" s="84"/>
      <c r="Y386" s="8"/>
      <c r="Z386" s="8"/>
      <c r="AA386" s="8"/>
      <c r="AB386" s="8"/>
      <c r="AH386" s="1"/>
    </row>
    <row r="387" spans="21:34" ht="12.75" x14ac:dyDescent="0.2">
      <c r="U387" s="8"/>
      <c r="V387" s="8" t="s">
        <v>15</v>
      </c>
      <c r="W387" s="8"/>
      <c r="X387" s="84"/>
      <c r="Y387" s="8"/>
      <c r="Z387" s="8"/>
      <c r="AA387" s="8"/>
      <c r="AB387" s="8"/>
      <c r="AH387" s="1"/>
    </row>
    <row r="388" spans="21:34" ht="12.75" x14ac:dyDescent="0.2">
      <c r="U388" s="8"/>
      <c r="V388" s="8" t="s">
        <v>16</v>
      </c>
      <c r="W388" s="8"/>
      <c r="X388" s="84"/>
      <c r="Y388" s="8"/>
      <c r="Z388" s="8"/>
      <c r="AA388" s="8"/>
      <c r="AB388" s="8"/>
      <c r="AH388" s="1"/>
    </row>
    <row r="389" spans="21:34" ht="12.75" x14ac:dyDescent="0.2">
      <c r="U389" s="8"/>
      <c r="V389" s="8" t="s">
        <v>17</v>
      </c>
      <c r="W389" s="8"/>
      <c r="X389" s="84"/>
      <c r="Y389" s="8"/>
      <c r="Z389" s="8"/>
      <c r="AA389" s="8"/>
      <c r="AB389" s="8"/>
      <c r="AH389" s="1"/>
    </row>
    <row r="390" spans="21:34" ht="12.75" x14ac:dyDescent="0.2">
      <c r="U390" s="8"/>
      <c r="V390" s="8" t="s">
        <v>18</v>
      </c>
      <c r="W390" s="8"/>
      <c r="X390" s="84"/>
      <c r="Y390" s="8"/>
      <c r="Z390" s="8"/>
      <c r="AA390" s="8"/>
      <c r="AB390" s="8"/>
      <c r="AH390" s="1"/>
    </row>
    <row r="391" spans="21:34" ht="12.75" x14ac:dyDescent="0.2">
      <c r="U391" s="8"/>
      <c r="V391" s="8" t="s">
        <v>19</v>
      </c>
      <c r="W391" s="8"/>
      <c r="X391" s="84"/>
      <c r="Y391" s="8"/>
      <c r="Z391" s="8"/>
      <c r="AA391" s="8"/>
      <c r="AB391" s="8"/>
      <c r="AH391" s="1"/>
    </row>
    <row r="392" spans="21:34" ht="12.75" x14ac:dyDescent="0.2">
      <c r="U392" s="8"/>
      <c r="V392" s="8" t="s">
        <v>20</v>
      </c>
      <c r="W392" s="8"/>
      <c r="X392" s="84"/>
      <c r="Y392" s="8"/>
      <c r="Z392" s="8"/>
      <c r="AA392" s="8"/>
      <c r="AB392" s="8"/>
      <c r="AH392" s="1"/>
    </row>
    <row r="393" spans="21:34" ht="12.75" x14ac:dyDescent="0.2">
      <c r="U393" s="8"/>
      <c r="V393" s="8" t="s">
        <v>21</v>
      </c>
      <c r="W393" s="8"/>
      <c r="X393" s="84"/>
      <c r="Y393" s="8"/>
      <c r="Z393" s="8"/>
      <c r="AA393" s="8"/>
      <c r="AB393" s="8"/>
      <c r="AH393" s="1"/>
    </row>
    <row r="394" spans="21:34" ht="12.75" x14ac:dyDescent="0.2">
      <c r="U394" s="8"/>
      <c r="V394" s="8" t="s">
        <v>22</v>
      </c>
      <c r="W394" s="8"/>
      <c r="X394" s="84"/>
      <c r="Y394" s="8"/>
      <c r="Z394" s="8"/>
      <c r="AA394" s="8"/>
      <c r="AB394" s="8"/>
      <c r="AH394" s="1"/>
    </row>
    <row r="395" spans="21:34" ht="12.75" x14ac:dyDescent="0.2">
      <c r="U395" s="8"/>
      <c r="V395" s="8" t="s">
        <v>23</v>
      </c>
      <c r="W395" s="8"/>
      <c r="X395" s="84"/>
      <c r="Y395" s="8"/>
      <c r="Z395" s="8"/>
      <c r="AA395" s="8"/>
      <c r="AB395" s="8"/>
      <c r="AH395" s="1"/>
    </row>
    <row r="396" spans="21:34" ht="12.75" x14ac:dyDescent="0.2">
      <c r="U396" s="8"/>
      <c r="V396" s="8" t="s">
        <v>24</v>
      </c>
      <c r="W396" s="8"/>
      <c r="X396" s="84"/>
      <c r="Y396" s="8"/>
      <c r="Z396" s="8"/>
      <c r="AA396" s="8"/>
      <c r="AB396" s="8"/>
      <c r="AH396" s="1"/>
    </row>
    <row r="397" spans="21:34" ht="12.75" x14ac:dyDescent="0.2">
      <c r="U397" s="8"/>
      <c r="V397" s="8" t="s">
        <v>26</v>
      </c>
      <c r="W397" s="8"/>
      <c r="X397" s="84"/>
      <c r="Y397" s="8"/>
      <c r="Z397" s="8"/>
      <c r="AA397" s="8"/>
      <c r="AB397" s="8"/>
      <c r="AH397" s="1"/>
    </row>
    <row r="398" spans="21:34" ht="12.75" x14ac:dyDescent="0.2">
      <c r="U398" s="8"/>
      <c r="V398" s="8" t="s">
        <v>28</v>
      </c>
      <c r="W398" s="8"/>
      <c r="X398" s="84"/>
      <c r="Y398" s="8"/>
      <c r="Z398" s="8"/>
      <c r="AA398" s="8"/>
      <c r="AB398" s="8"/>
      <c r="AH398" s="1"/>
    </row>
    <row r="399" spans="21:34" ht="12.75" x14ac:dyDescent="0.2">
      <c r="U399" s="8"/>
      <c r="V399" s="8" t="s">
        <v>30</v>
      </c>
      <c r="W399" s="8"/>
      <c r="X399" s="84"/>
      <c r="Y399" s="8"/>
      <c r="Z399" s="8"/>
      <c r="AA399" s="8"/>
      <c r="AB399" s="8"/>
      <c r="AH399" s="1"/>
    </row>
    <row r="400" spans="21:34" ht="12.75" x14ac:dyDescent="0.2">
      <c r="U400" s="8"/>
      <c r="V400" s="8" t="s">
        <v>31</v>
      </c>
      <c r="W400" s="8"/>
      <c r="X400" s="84"/>
      <c r="Y400" s="8"/>
      <c r="Z400" s="8"/>
      <c r="AA400" s="8"/>
      <c r="AB400" s="8"/>
      <c r="AH400" s="1"/>
    </row>
    <row r="401" spans="21:34" ht="12.75" x14ac:dyDescent="0.2">
      <c r="U401" s="8"/>
      <c r="V401" s="8" t="s">
        <v>32</v>
      </c>
      <c r="W401" s="8"/>
      <c r="X401" s="84"/>
      <c r="Y401" s="8"/>
      <c r="Z401" s="8"/>
      <c r="AA401" s="8"/>
      <c r="AB401" s="8"/>
      <c r="AH401" s="1"/>
    </row>
    <row r="402" spans="21:34" ht="12.75" x14ac:dyDescent="0.2">
      <c r="U402" s="8"/>
      <c r="V402" s="8" t="s">
        <v>33</v>
      </c>
      <c r="W402" s="8"/>
      <c r="X402" s="84"/>
      <c r="Y402" s="8"/>
      <c r="Z402" s="8"/>
      <c r="AA402" s="8"/>
      <c r="AB402" s="8"/>
      <c r="AH402" s="1"/>
    </row>
    <row r="403" spans="21:34" ht="12.75" x14ac:dyDescent="0.2">
      <c r="U403" s="8"/>
      <c r="V403" s="8" t="s">
        <v>34</v>
      </c>
      <c r="W403" s="8"/>
      <c r="X403" s="84"/>
      <c r="Y403" s="8"/>
      <c r="Z403" s="8"/>
      <c r="AA403" s="8"/>
      <c r="AB403" s="8"/>
      <c r="AH403" s="1"/>
    </row>
    <row r="404" spans="21:34" ht="12.75" x14ac:dyDescent="0.2">
      <c r="U404" s="8"/>
      <c r="V404" s="8"/>
      <c r="W404" s="8"/>
      <c r="X404" s="84"/>
      <c r="Y404" s="8"/>
      <c r="Z404" s="8"/>
      <c r="AA404" s="8"/>
      <c r="AB404" s="8"/>
      <c r="AH404" s="1"/>
    </row>
    <row r="405" spans="21:34" ht="12.75" x14ac:dyDescent="0.2">
      <c r="U405" s="8">
        <v>17</v>
      </c>
      <c r="V405" s="8" t="s">
        <v>7</v>
      </c>
      <c r="W405" s="8"/>
      <c r="X405" s="84"/>
      <c r="Y405" s="8"/>
      <c r="Z405" s="8"/>
      <c r="AA405" s="8"/>
      <c r="AB405" s="8"/>
      <c r="AH405" s="1"/>
    </row>
    <row r="406" spans="21:34" ht="12.75" x14ac:dyDescent="0.2">
      <c r="U406" s="8"/>
      <c r="V406" s="8" t="s">
        <v>9</v>
      </c>
      <c r="W406" s="8"/>
      <c r="X406" s="84"/>
      <c r="Y406" s="8"/>
      <c r="Z406" s="8"/>
      <c r="AA406" s="8"/>
      <c r="AB406" s="8"/>
      <c r="AH406" s="1"/>
    </row>
    <row r="407" spans="21:34" ht="12.75" x14ac:dyDescent="0.2">
      <c r="U407" s="8"/>
      <c r="V407" s="8" t="s">
        <v>11</v>
      </c>
      <c r="W407" s="8"/>
      <c r="X407" s="84"/>
      <c r="Y407" s="8"/>
      <c r="Z407" s="8"/>
      <c r="AA407" s="8"/>
      <c r="AB407" s="8"/>
      <c r="AH407" s="1"/>
    </row>
    <row r="408" spans="21:34" ht="12.75" x14ac:dyDescent="0.2">
      <c r="U408" s="8"/>
      <c r="V408" s="8" t="s">
        <v>13</v>
      </c>
      <c r="W408" s="8"/>
      <c r="X408" s="84"/>
      <c r="Y408" s="8"/>
      <c r="Z408" s="8"/>
      <c r="AA408" s="8"/>
      <c r="AB408" s="8"/>
      <c r="AH408" s="1"/>
    </row>
    <row r="409" spans="21:34" ht="12.75" x14ac:dyDescent="0.2">
      <c r="U409" s="8"/>
      <c r="V409" s="8" t="s">
        <v>15</v>
      </c>
      <c r="W409" s="8"/>
      <c r="X409" s="84"/>
      <c r="Y409" s="8"/>
      <c r="Z409" s="8"/>
      <c r="AA409" s="8"/>
      <c r="AB409" s="8"/>
      <c r="AH409" s="1"/>
    </row>
    <row r="410" spans="21:34" ht="12.75" x14ac:dyDescent="0.2">
      <c r="U410" s="8"/>
      <c r="V410" s="8" t="s">
        <v>16</v>
      </c>
      <c r="W410" s="8"/>
      <c r="X410" s="84"/>
      <c r="Y410" s="8"/>
      <c r="Z410" s="8"/>
      <c r="AA410" s="8"/>
      <c r="AB410" s="8"/>
      <c r="AH410" s="1"/>
    </row>
    <row r="411" spans="21:34" ht="12.75" x14ac:dyDescent="0.2">
      <c r="U411" s="8"/>
      <c r="V411" s="8" t="s">
        <v>17</v>
      </c>
      <c r="W411" s="8"/>
      <c r="X411" s="84"/>
      <c r="Y411" s="8"/>
      <c r="Z411" s="8"/>
      <c r="AA411" s="8"/>
      <c r="AB411" s="8"/>
      <c r="AH411" s="1"/>
    </row>
    <row r="412" spans="21:34" ht="12.75" x14ac:dyDescent="0.2">
      <c r="U412" s="8"/>
      <c r="V412" s="8" t="s">
        <v>18</v>
      </c>
      <c r="W412" s="8"/>
      <c r="X412" s="84"/>
      <c r="Y412" s="8"/>
      <c r="Z412" s="8"/>
      <c r="AA412" s="8"/>
      <c r="AB412" s="8"/>
      <c r="AH412" s="1"/>
    </row>
    <row r="413" spans="21:34" ht="12.75" x14ac:dyDescent="0.2">
      <c r="U413" s="8"/>
      <c r="V413" s="8" t="s">
        <v>19</v>
      </c>
      <c r="W413" s="8"/>
      <c r="X413" s="84"/>
      <c r="Y413" s="8"/>
      <c r="Z413" s="8"/>
      <c r="AA413" s="8"/>
      <c r="AB413" s="8"/>
      <c r="AH413" s="1"/>
    </row>
    <row r="414" spans="21:34" ht="12.75" x14ac:dyDescent="0.2">
      <c r="U414" s="8"/>
      <c r="V414" s="8" t="s">
        <v>20</v>
      </c>
      <c r="W414" s="8"/>
      <c r="X414" s="84"/>
      <c r="Y414" s="8"/>
      <c r="Z414" s="8"/>
      <c r="AA414" s="8"/>
      <c r="AB414" s="8"/>
      <c r="AH414" s="1"/>
    </row>
    <row r="415" spans="21:34" ht="12.75" x14ac:dyDescent="0.2">
      <c r="U415" s="8"/>
      <c r="V415" s="8" t="s">
        <v>21</v>
      </c>
      <c r="W415" s="8"/>
      <c r="X415" s="84"/>
      <c r="Y415" s="8"/>
      <c r="Z415" s="8"/>
      <c r="AA415" s="8"/>
      <c r="AB415" s="8"/>
      <c r="AH415" s="1"/>
    </row>
    <row r="416" spans="21:34" ht="12.75" x14ac:dyDescent="0.2">
      <c r="U416" s="8"/>
      <c r="V416" s="8" t="s">
        <v>22</v>
      </c>
      <c r="W416" s="8"/>
      <c r="X416" s="84"/>
      <c r="Y416" s="8"/>
      <c r="Z416" s="8"/>
      <c r="AA416" s="8"/>
      <c r="AB416" s="8"/>
      <c r="AH416" s="1"/>
    </row>
    <row r="417" spans="21:34" ht="12.75" x14ac:dyDescent="0.2">
      <c r="U417" s="8"/>
      <c r="V417" s="8" t="s">
        <v>23</v>
      </c>
      <c r="W417" s="8"/>
      <c r="X417" s="84"/>
      <c r="Y417" s="8"/>
      <c r="Z417" s="8"/>
      <c r="AA417" s="8"/>
      <c r="AB417" s="8"/>
      <c r="AH417" s="1"/>
    </row>
    <row r="418" spans="21:34" ht="12.75" x14ac:dyDescent="0.2">
      <c r="U418" s="8"/>
      <c r="V418" s="8" t="s">
        <v>24</v>
      </c>
      <c r="W418" s="8"/>
      <c r="X418" s="84"/>
      <c r="Y418" s="8"/>
      <c r="Z418" s="8"/>
      <c r="AA418" s="8"/>
      <c r="AB418" s="8"/>
      <c r="AH418" s="1"/>
    </row>
    <row r="419" spans="21:34" ht="12.75" x14ac:dyDescent="0.2">
      <c r="U419" s="8"/>
      <c r="V419" s="8" t="s">
        <v>26</v>
      </c>
      <c r="W419" s="8"/>
      <c r="X419" s="84"/>
      <c r="Y419" s="8"/>
      <c r="Z419" s="8"/>
      <c r="AA419" s="8"/>
      <c r="AB419" s="8"/>
      <c r="AH419" s="1"/>
    </row>
    <row r="420" spans="21:34" ht="12.75" x14ac:dyDescent="0.2">
      <c r="U420" s="8"/>
      <c r="V420" s="8" t="s">
        <v>28</v>
      </c>
      <c r="W420" s="8"/>
      <c r="X420" s="84"/>
      <c r="Y420" s="8"/>
      <c r="Z420" s="8"/>
      <c r="AA420" s="8"/>
      <c r="AB420" s="8"/>
      <c r="AH420" s="1"/>
    </row>
    <row r="421" spans="21:34" ht="12.75" x14ac:dyDescent="0.2">
      <c r="U421" s="8"/>
      <c r="V421" s="8" t="s">
        <v>30</v>
      </c>
      <c r="W421" s="8"/>
      <c r="X421" s="84"/>
      <c r="Y421" s="8"/>
      <c r="Z421" s="8"/>
      <c r="AA421" s="8"/>
      <c r="AB421" s="8"/>
      <c r="AH421" s="1"/>
    </row>
    <row r="422" spans="21:34" ht="12.75" x14ac:dyDescent="0.2">
      <c r="U422" s="8"/>
      <c r="V422" s="8" t="s">
        <v>31</v>
      </c>
      <c r="W422" s="8"/>
      <c r="X422" s="84"/>
      <c r="Y422" s="8"/>
      <c r="Z422" s="8"/>
      <c r="AA422" s="8"/>
      <c r="AB422" s="8"/>
      <c r="AH422" s="1"/>
    </row>
    <row r="423" spans="21:34" ht="12.75" x14ac:dyDescent="0.2">
      <c r="U423" s="8"/>
      <c r="V423" s="8" t="s">
        <v>32</v>
      </c>
      <c r="W423" s="8"/>
      <c r="X423" s="84"/>
      <c r="Y423" s="8"/>
      <c r="Z423" s="8"/>
      <c r="AA423" s="8"/>
      <c r="AB423" s="8"/>
      <c r="AH423" s="1"/>
    </row>
    <row r="424" spans="21:34" ht="12.75" x14ac:dyDescent="0.2">
      <c r="U424" s="8"/>
      <c r="V424" s="8" t="s">
        <v>33</v>
      </c>
      <c r="W424" s="8"/>
      <c r="X424" s="84"/>
      <c r="Y424" s="8"/>
      <c r="Z424" s="8"/>
      <c r="AA424" s="8"/>
      <c r="AB424" s="8"/>
      <c r="AH424" s="1"/>
    </row>
    <row r="425" spans="21:34" ht="12.75" x14ac:dyDescent="0.2">
      <c r="U425" s="8"/>
      <c r="V425" s="8" t="s">
        <v>34</v>
      </c>
      <c r="W425" s="8"/>
      <c r="X425" s="84"/>
      <c r="Y425" s="8"/>
      <c r="Z425" s="8"/>
      <c r="AA425" s="8"/>
      <c r="AB425" s="8"/>
      <c r="AH425" s="1"/>
    </row>
    <row r="426" spans="21:34" ht="12.75" x14ac:dyDescent="0.2">
      <c r="U426" s="8"/>
      <c r="V426" s="8"/>
      <c r="W426" s="8"/>
      <c r="X426" s="84"/>
      <c r="Y426" s="8"/>
      <c r="Z426" s="8"/>
      <c r="AA426" s="8"/>
      <c r="AB426" s="8"/>
      <c r="AH426" s="1"/>
    </row>
    <row r="427" spans="21:34" ht="12.75" x14ac:dyDescent="0.2">
      <c r="U427" s="8">
        <v>18</v>
      </c>
      <c r="V427" s="8" t="s">
        <v>7</v>
      </c>
      <c r="W427" s="8"/>
      <c r="X427" s="84"/>
      <c r="Y427" s="8"/>
      <c r="Z427" s="8"/>
      <c r="AA427" s="8"/>
      <c r="AB427" s="8"/>
      <c r="AH427" s="1"/>
    </row>
    <row r="428" spans="21:34" ht="12.75" x14ac:dyDescent="0.2">
      <c r="U428" s="8"/>
      <c r="V428" s="8" t="s">
        <v>9</v>
      </c>
      <c r="W428" s="8"/>
      <c r="X428" s="84"/>
      <c r="Y428" s="8"/>
      <c r="Z428" s="8"/>
      <c r="AA428" s="8"/>
      <c r="AB428" s="8"/>
      <c r="AH428" s="1"/>
    </row>
    <row r="429" spans="21:34" ht="12.75" x14ac:dyDescent="0.2">
      <c r="U429" s="8"/>
      <c r="V429" s="8" t="s">
        <v>11</v>
      </c>
      <c r="W429" s="8"/>
      <c r="X429" s="84"/>
      <c r="Y429" s="8"/>
      <c r="Z429" s="8"/>
      <c r="AA429" s="8"/>
      <c r="AB429" s="8"/>
      <c r="AH429" s="1"/>
    </row>
    <row r="430" spans="21:34" ht="12.75" x14ac:dyDescent="0.2">
      <c r="U430" s="8"/>
      <c r="V430" s="8" t="s">
        <v>13</v>
      </c>
      <c r="W430" s="8"/>
      <c r="X430" s="84"/>
      <c r="Y430" s="8"/>
      <c r="Z430" s="8"/>
      <c r="AA430" s="8"/>
      <c r="AB430" s="8"/>
      <c r="AH430" s="1"/>
    </row>
    <row r="431" spans="21:34" ht="12.75" x14ac:dyDescent="0.2">
      <c r="U431" s="8"/>
      <c r="V431" s="8" t="s">
        <v>15</v>
      </c>
      <c r="W431" s="8"/>
      <c r="X431" s="84"/>
      <c r="Y431" s="8"/>
      <c r="Z431" s="8"/>
      <c r="AA431" s="8"/>
      <c r="AB431" s="8"/>
      <c r="AH431" s="1"/>
    </row>
    <row r="432" spans="21:34" ht="12.75" x14ac:dyDescent="0.2">
      <c r="U432" s="8"/>
      <c r="V432" s="8" t="s">
        <v>16</v>
      </c>
      <c r="W432" s="8"/>
      <c r="X432" s="84"/>
      <c r="Y432" s="8"/>
      <c r="Z432" s="8"/>
      <c r="AA432" s="8"/>
      <c r="AB432" s="8"/>
      <c r="AH432" s="1"/>
    </row>
    <row r="433" spans="21:34" ht="12.75" x14ac:dyDescent="0.2">
      <c r="U433" s="8"/>
      <c r="V433" s="8" t="s">
        <v>17</v>
      </c>
      <c r="W433" s="8"/>
      <c r="X433" s="84"/>
      <c r="Y433" s="8"/>
      <c r="Z433" s="8"/>
      <c r="AA433" s="8"/>
      <c r="AB433" s="8"/>
      <c r="AH433" s="1"/>
    </row>
    <row r="434" spans="21:34" ht="12.75" x14ac:dyDescent="0.2">
      <c r="U434" s="8"/>
      <c r="V434" s="8" t="s">
        <v>18</v>
      </c>
      <c r="W434" s="8"/>
      <c r="X434" s="84"/>
      <c r="Y434" s="8"/>
      <c r="Z434" s="8"/>
      <c r="AA434" s="8"/>
      <c r="AB434" s="8"/>
      <c r="AH434" s="1"/>
    </row>
    <row r="435" spans="21:34" ht="12.75" x14ac:dyDescent="0.2">
      <c r="U435" s="8"/>
      <c r="V435" s="8" t="s">
        <v>19</v>
      </c>
      <c r="W435" s="8"/>
      <c r="X435" s="84"/>
      <c r="Y435" s="8"/>
      <c r="Z435" s="8"/>
      <c r="AA435" s="8"/>
      <c r="AB435" s="8"/>
      <c r="AH435" s="1"/>
    </row>
    <row r="436" spans="21:34" ht="12.75" x14ac:dyDescent="0.2">
      <c r="U436" s="8"/>
      <c r="V436" s="8" t="s">
        <v>20</v>
      </c>
      <c r="W436" s="8"/>
      <c r="X436" s="84"/>
      <c r="Y436" s="8"/>
      <c r="Z436" s="8"/>
      <c r="AA436" s="8"/>
      <c r="AB436" s="8"/>
      <c r="AH436" s="1"/>
    </row>
    <row r="437" spans="21:34" ht="12.75" x14ac:dyDescent="0.2">
      <c r="U437" s="8"/>
      <c r="V437" s="8" t="s">
        <v>21</v>
      </c>
      <c r="W437" s="8"/>
      <c r="X437" s="84"/>
      <c r="Y437" s="8"/>
      <c r="Z437" s="8"/>
      <c r="AA437" s="8"/>
      <c r="AB437" s="8"/>
      <c r="AH437" s="1"/>
    </row>
    <row r="438" spans="21:34" ht="12.75" x14ac:dyDescent="0.2">
      <c r="U438" s="8"/>
      <c r="V438" s="8" t="s">
        <v>22</v>
      </c>
      <c r="W438" s="8"/>
      <c r="X438" s="84"/>
      <c r="Y438" s="8"/>
      <c r="Z438" s="8"/>
      <c r="AA438" s="8"/>
      <c r="AB438" s="8"/>
      <c r="AH438" s="1"/>
    </row>
    <row r="439" spans="21:34" ht="12.75" x14ac:dyDescent="0.2">
      <c r="U439" s="8"/>
      <c r="V439" s="8" t="s">
        <v>23</v>
      </c>
      <c r="W439" s="8"/>
      <c r="X439" s="84"/>
      <c r="Y439" s="8"/>
      <c r="Z439" s="8"/>
      <c r="AA439" s="8"/>
      <c r="AB439" s="8"/>
      <c r="AH439" s="1"/>
    </row>
    <row r="440" spans="21:34" ht="12.75" x14ac:dyDescent="0.2">
      <c r="U440" s="8"/>
      <c r="V440" s="8" t="s">
        <v>24</v>
      </c>
      <c r="W440" s="8"/>
      <c r="X440" s="84"/>
      <c r="Y440" s="8"/>
      <c r="Z440" s="8"/>
      <c r="AA440" s="8"/>
      <c r="AB440" s="8"/>
      <c r="AH440" s="1"/>
    </row>
    <row r="441" spans="21:34" ht="12.75" x14ac:dyDescent="0.2">
      <c r="U441" s="8"/>
      <c r="V441" s="8" t="s">
        <v>26</v>
      </c>
      <c r="W441" s="8"/>
      <c r="X441" s="84"/>
      <c r="Y441" s="8"/>
      <c r="Z441" s="8"/>
      <c r="AA441" s="8"/>
      <c r="AB441" s="8"/>
      <c r="AH441" s="1"/>
    </row>
    <row r="442" spans="21:34" ht="12.75" x14ac:dyDescent="0.2">
      <c r="U442" s="8"/>
      <c r="V442" s="8" t="s">
        <v>28</v>
      </c>
      <c r="W442" s="8"/>
      <c r="X442" s="84"/>
      <c r="Y442" s="8"/>
      <c r="Z442" s="8"/>
      <c r="AA442" s="8"/>
      <c r="AB442" s="8"/>
      <c r="AH442" s="1"/>
    </row>
    <row r="443" spans="21:34" ht="12.75" x14ac:dyDescent="0.2">
      <c r="U443" s="8"/>
      <c r="V443" s="8" t="s">
        <v>30</v>
      </c>
      <c r="W443" s="8"/>
      <c r="X443" s="84"/>
      <c r="Y443" s="8"/>
      <c r="Z443" s="8"/>
      <c r="AA443" s="8"/>
      <c r="AB443" s="8"/>
      <c r="AH443" s="1"/>
    </row>
    <row r="444" spans="21:34" ht="12.75" x14ac:dyDescent="0.2">
      <c r="U444" s="8"/>
      <c r="V444" s="8" t="s">
        <v>31</v>
      </c>
      <c r="W444" s="8"/>
      <c r="X444" s="84"/>
      <c r="Y444" s="8"/>
      <c r="Z444" s="8"/>
      <c r="AA444" s="8"/>
      <c r="AB444" s="8"/>
      <c r="AH444" s="1"/>
    </row>
    <row r="445" spans="21:34" ht="12.75" x14ac:dyDescent="0.2">
      <c r="U445" s="8"/>
      <c r="V445" s="8" t="s">
        <v>32</v>
      </c>
      <c r="W445" s="8"/>
      <c r="X445" s="84"/>
      <c r="Y445" s="8"/>
      <c r="Z445" s="8"/>
      <c r="AA445" s="8"/>
      <c r="AB445" s="8"/>
      <c r="AH445" s="1"/>
    </row>
    <row r="446" spans="21:34" ht="12.75" x14ac:dyDescent="0.2">
      <c r="U446" s="8"/>
      <c r="V446" s="8" t="s">
        <v>33</v>
      </c>
      <c r="W446" s="8"/>
      <c r="X446" s="84"/>
      <c r="Y446" s="8"/>
      <c r="Z446" s="8"/>
      <c r="AA446" s="8"/>
      <c r="AB446" s="8"/>
      <c r="AH446" s="1"/>
    </row>
    <row r="447" spans="21:34" ht="12.75" x14ac:dyDescent="0.2">
      <c r="U447" s="8"/>
      <c r="V447" s="8" t="s">
        <v>34</v>
      </c>
      <c r="W447" s="8"/>
      <c r="X447" s="84"/>
      <c r="Y447" s="8"/>
      <c r="Z447" s="8"/>
      <c r="AA447" s="8"/>
      <c r="AB447" s="8"/>
      <c r="AH447" s="1"/>
    </row>
    <row r="448" spans="21:34" ht="12.75" x14ac:dyDescent="0.2">
      <c r="U448" s="8"/>
      <c r="V448" s="8"/>
      <c r="W448" s="8"/>
      <c r="X448" s="84"/>
      <c r="Y448" s="8"/>
      <c r="Z448" s="8"/>
      <c r="AA448" s="8"/>
      <c r="AB448" s="8"/>
      <c r="AH448" s="1"/>
    </row>
    <row r="449" spans="21:34" ht="12.75" x14ac:dyDescent="0.2">
      <c r="U449" s="8">
        <v>19</v>
      </c>
      <c r="V449" s="8" t="s">
        <v>7</v>
      </c>
      <c r="W449" s="8"/>
      <c r="X449" s="84"/>
      <c r="Y449" s="8"/>
      <c r="Z449" s="8"/>
      <c r="AA449" s="8"/>
      <c r="AB449" s="8"/>
      <c r="AH449" s="1"/>
    </row>
    <row r="450" spans="21:34" ht="12.75" x14ac:dyDescent="0.2">
      <c r="U450" s="8"/>
      <c r="V450" s="8" t="s">
        <v>9</v>
      </c>
      <c r="W450" s="8"/>
      <c r="X450" s="84"/>
      <c r="Y450" s="8"/>
      <c r="Z450" s="8"/>
      <c r="AA450" s="8"/>
      <c r="AB450" s="8"/>
      <c r="AH450" s="1"/>
    </row>
    <row r="451" spans="21:34" ht="12.75" x14ac:dyDescent="0.2">
      <c r="U451" s="8"/>
      <c r="V451" s="8" t="s">
        <v>11</v>
      </c>
      <c r="W451" s="8"/>
      <c r="X451" s="84"/>
      <c r="Y451" s="8"/>
      <c r="Z451" s="8"/>
      <c r="AA451" s="8"/>
      <c r="AB451" s="8"/>
      <c r="AH451" s="1"/>
    </row>
    <row r="452" spans="21:34" ht="12.75" x14ac:dyDescent="0.2">
      <c r="U452" s="8"/>
      <c r="V452" s="8" t="s">
        <v>13</v>
      </c>
      <c r="W452" s="8"/>
      <c r="X452" s="84"/>
      <c r="Y452" s="8"/>
      <c r="Z452" s="8"/>
      <c r="AA452" s="8"/>
      <c r="AB452" s="8"/>
      <c r="AH452" s="1"/>
    </row>
    <row r="453" spans="21:34" ht="12.75" x14ac:dyDescent="0.2">
      <c r="U453" s="8"/>
      <c r="V453" s="8" t="s">
        <v>15</v>
      </c>
      <c r="W453" s="8"/>
      <c r="X453" s="84"/>
      <c r="Y453" s="8"/>
      <c r="Z453" s="8"/>
      <c r="AA453" s="8"/>
      <c r="AB453" s="8"/>
      <c r="AH453" s="1"/>
    </row>
    <row r="454" spans="21:34" ht="12.75" x14ac:dyDescent="0.2">
      <c r="U454" s="8"/>
      <c r="V454" s="8" t="s">
        <v>16</v>
      </c>
      <c r="W454" s="8"/>
      <c r="X454" s="84"/>
      <c r="Y454" s="8"/>
      <c r="Z454" s="8"/>
      <c r="AA454" s="8"/>
      <c r="AB454" s="8"/>
      <c r="AH454" s="1"/>
    </row>
    <row r="455" spans="21:34" ht="12.75" x14ac:dyDescent="0.2">
      <c r="U455" s="8"/>
      <c r="V455" s="8" t="s">
        <v>17</v>
      </c>
      <c r="W455" s="8"/>
      <c r="X455" s="84"/>
      <c r="Y455" s="8"/>
      <c r="Z455" s="8"/>
      <c r="AA455" s="8"/>
      <c r="AB455" s="8"/>
      <c r="AH455" s="1"/>
    </row>
    <row r="456" spans="21:34" ht="12.75" x14ac:dyDescent="0.2">
      <c r="U456" s="8"/>
      <c r="V456" s="8" t="s">
        <v>18</v>
      </c>
      <c r="W456" s="8"/>
      <c r="X456" s="84"/>
      <c r="Y456" s="8"/>
      <c r="Z456" s="8"/>
      <c r="AA456" s="8"/>
      <c r="AB456" s="8"/>
      <c r="AH456" s="1"/>
    </row>
    <row r="457" spans="21:34" ht="12.75" x14ac:dyDescent="0.2">
      <c r="U457" s="8"/>
      <c r="V457" s="8" t="s">
        <v>19</v>
      </c>
      <c r="W457" s="8"/>
      <c r="X457" s="84"/>
      <c r="Y457" s="8"/>
      <c r="Z457" s="8"/>
      <c r="AA457" s="8"/>
      <c r="AB457" s="8"/>
      <c r="AH457" s="1"/>
    </row>
    <row r="458" spans="21:34" ht="12.75" x14ac:dyDescent="0.2">
      <c r="U458" s="8"/>
      <c r="V458" s="8" t="s">
        <v>20</v>
      </c>
      <c r="W458" s="8"/>
      <c r="X458" s="84"/>
      <c r="Y458" s="8"/>
      <c r="Z458" s="8"/>
      <c r="AA458" s="8"/>
      <c r="AB458" s="8"/>
      <c r="AH458" s="1"/>
    </row>
    <row r="459" spans="21:34" ht="12.75" x14ac:dyDescent="0.2">
      <c r="U459" s="8"/>
      <c r="V459" s="8" t="s">
        <v>21</v>
      </c>
      <c r="W459" s="8"/>
      <c r="X459" s="84"/>
      <c r="Y459" s="8"/>
      <c r="Z459" s="8"/>
      <c r="AA459" s="8"/>
      <c r="AB459" s="8"/>
      <c r="AH459" s="1"/>
    </row>
    <row r="460" spans="21:34" ht="12.75" x14ac:dyDescent="0.2">
      <c r="U460" s="8"/>
      <c r="V460" s="8" t="s">
        <v>22</v>
      </c>
      <c r="W460" s="8"/>
      <c r="X460" s="84"/>
      <c r="Y460" s="8"/>
      <c r="Z460" s="8"/>
      <c r="AA460" s="8"/>
      <c r="AB460" s="8"/>
      <c r="AH460" s="1"/>
    </row>
    <row r="461" spans="21:34" ht="12.75" x14ac:dyDescent="0.2">
      <c r="U461" s="8"/>
      <c r="V461" s="8" t="s">
        <v>23</v>
      </c>
      <c r="W461" s="8"/>
      <c r="X461" s="84"/>
      <c r="Y461" s="8"/>
      <c r="Z461" s="8"/>
      <c r="AA461" s="8"/>
      <c r="AB461" s="8"/>
      <c r="AH461" s="1"/>
    </row>
    <row r="462" spans="21:34" ht="12.75" x14ac:dyDescent="0.2">
      <c r="U462" s="8"/>
      <c r="V462" s="8" t="s">
        <v>24</v>
      </c>
      <c r="W462" s="8"/>
      <c r="X462" s="84"/>
      <c r="Y462" s="8"/>
      <c r="Z462" s="8"/>
      <c r="AA462" s="8"/>
      <c r="AB462" s="8"/>
      <c r="AH462" s="1"/>
    </row>
    <row r="463" spans="21:34" ht="12.75" x14ac:dyDescent="0.2">
      <c r="U463" s="8"/>
      <c r="V463" s="8" t="s">
        <v>26</v>
      </c>
      <c r="W463" s="8"/>
      <c r="X463" s="84"/>
      <c r="Y463" s="8"/>
      <c r="Z463" s="8"/>
      <c r="AA463" s="8"/>
      <c r="AB463" s="8"/>
      <c r="AH463" s="1"/>
    </row>
    <row r="464" spans="21:34" ht="12.75" x14ac:dyDescent="0.2">
      <c r="U464" s="8"/>
      <c r="V464" s="8" t="s">
        <v>28</v>
      </c>
      <c r="W464" s="8"/>
      <c r="X464" s="84"/>
      <c r="Y464" s="8"/>
      <c r="Z464" s="8"/>
      <c r="AA464" s="8"/>
      <c r="AB464" s="8"/>
      <c r="AH464" s="1"/>
    </row>
    <row r="465" spans="21:34" ht="12.75" x14ac:dyDescent="0.2">
      <c r="U465" s="8"/>
      <c r="V465" s="8" t="s">
        <v>30</v>
      </c>
      <c r="W465" s="8"/>
      <c r="X465" s="84"/>
      <c r="Y465" s="8"/>
      <c r="Z465" s="8"/>
      <c r="AA465" s="8"/>
      <c r="AB465" s="8"/>
      <c r="AH465" s="1"/>
    </row>
    <row r="466" spans="21:34" ht="12.75" x14ac:dyDescent="0.2">
      <c r="U466" s="8"/>
      <c r="V466" s="8" t="s">
        <v>31</v>
      </c>
      <c r="W466" s="8"/>
      <c r="X466" s="84"/>
      <c r="Y466" s="8"/>
      <c r="Z466" s="8"/>
      <c r="AA466" s="8"/>
      <c r="AB466" s="8"/>
      <c r="AH466" s="1"/>
    </row>
    <row r="467" spans="21:34" ht="12.75" x14ac:dyDescent="0.2">
      <c r="U467" s="8"/>
      <c r="V467" s="8" t="s">
        <v>32</v>
      </c>
      <c r="W467" s="8"/>
      <c r="X467" s="84"/>
      <c r="Y467" s="8"/>
      <c r="Z467" s="8"/>
      <c r="AA467" s="8"/>
      <c r="AB467" s="8"/>
      <c r="AH467" s="1"/>
    </row>
    <row r="468" spans="21:34" ht="12.75" x14ac:dyDescent="0.2">
      <c r="U468" s="8"/>
      <c r="V468" s="8" t="s">
        <v>33</v>
      </c>
      <c r="W468" s="8"/>
      <c r="X468" s="84"/>
      <c r="Y468" s="8"/>
      <c r="Z468" s="8"/>
      <c r="AA468" s="8"/>
      <c r="AB468" s="8"/>
      <c r="AH468" s="1"/>
    </row>
    <row r="469" spans="21:34" ht="12.75" x14ac:dyDescent="0.2">
      <c r="U469" s="8"/>
      <c r="V469" s="8" t="s">
        <v>34</v>
      </c>
      <c r="W469" s="8"/>
      <c r="X469" s="84"/>
      <c r="Y469" s="8"/>
      <c r="Z469" s="8"/>
      <c r="AA469" s="8"/>
      <c r="AB469" s="8"/>
      <c r="AH469" s="1"/>
    </row>
    <row r="470" spans="21:34" ht="12.75" x14ac:dyDescent="0.2">
      <c r="U470" s="8"/>
      <c r="V470" s="8"/>
      <c r="W470" s="8"/>
      <c r="X470" s="84"/>
      <c r="Y470" s="8"/>
      <c r="Z470" s="8"/>
      <c r="AA470" s="8"/>
      <c r="AB470" s="8"/>
      <c r="AH470" s="1"/>
    </row>
    <row r="471" spans="21:34" ht="12.75" x14ac:dyDescent="0.2">
      <c r="U471" s="8">
        <v>20</v>
      </c>
      <c r="V471" s="8" t="s">
        <v>7</v>
      </c>
      <c r="W471" s="8"/>
      <c r="X471" s="84"/>
      <c r="Y471" s="8"/>
      <c r="Z471" s="8"/>
      <c r="AA471" s="8"/>
      <c r="AB471" s="8"/>
      <c r="AH471" s="1"/>
    </row>
    <row r="472" spans="21:34" ht="12.75" x14ac:dyDescent="0.2">
      <c r="U472" s="8"/>
      <c r="V472" s="8" t="s">
        <v>9</v>
      </c>
      <c r="W472" s="8"/>
      <c r="X472" s="84"/>
      <c r="Y472" s="8"/>
      <c r="Z472" s="8"/>
      <c r="AA472" s="8"/>
      <c r="AB472" s="8"/>
      <c r="AH472" s="1"/>
    </row>
    <row r="473" spans="21:34" ht="12.75" x14ac:dyDescent="0.2">
      <c r="U473" s="8"/>
      <c r="V473" s="8" t="s">
        <v>11</v>
      </c>
      <c r="W473" s="8"/>
      <c r="X473" s="84"/>
      <c r="Y473" s="8"/>
      <c r="Z473" s="8"/>
      <c r="AA473" s="8"/>
      <c r="AB473" s="8"/>
      <c r="AH473" s="1"/>
    </row>
    <row r="474" spans="21:34" ht="12.75" x14ac:dyDescent="0.2">
      <c r="U474" s="8"/>
      <c r="V474" s="8" t="s">
        <v>13</v>
      </c>
      <c r="W474" s="8"/>
      <c r="X474" s="84"/>
      <c r="Y474" s="8"/>
      <c r="Z474" s="8"/>
      <c r="AA474" s="8"/>
      <c r="AB474" s="8"/>
      <c r="AH474" s="1"/>
    </row>
    <row r="475" spans="21:34" ht="12.75" x14ac:dyDescent="0.2">
      <c r="U475" s="8"/>
      <c r="V475" s="8" t="s">
        <v>15</v>
      </c>
      <c r="W475" s="8"/>
      <c r="X475" s="84"/>
      <c r="Y475" s="8"/>
      <c r="Z475" s="8"/>
      <c r="AA475" s="8"/>
      <c r="AB475" s="8"/>
      <c r="AH475" s="1"/>
    </row>
    <row r="476" spans="21:34" ht="12.75" x14ac:dyDescent="0.2">
      <c r="U476" s="8"/>
      <c r="V476" s="8" t="s">
        <v>16</v>
      </c>
      <c r="W476" s="8"/>
      <c r="X476" s="84"/>
      <c r="Y476" s="8"/>
      <c r="Z476" s="8"/>
      <c r="AA476" s="8"/>
      <c r="AB476" s="8"/>
      <c r="AH476" s="1"/>
    </row>
    <row r="477" spans="21:34" ht="12.75" x14ac:dyDescent="0.2">
      <c r="U477" s="8"/>
      <c r="V477" s="8" t="s">
        <v>17</v>
      </c>
      <c r="W477" s="8"/>
      <c r="X477" s="84"/>
      <c r="Y477" s="8"/>
      <c r="Z477" s="8"/>
      <c r="AA477" s="8"/>
      <c r="AB477" s="8"/>
      <c r="AH477" s="1"/>
    </row>
    <row r="478" spans="21:34" ht="12.75" x14ac:dyDescent="0.2">
      <c r="U478" s="8"/>
      <c r="V478" s="8" t="s">
        <v>18</v>
      </c>
      <c r="W478" s="8"/>
      <c r="X478" s="84"/>
      <c r="Y478" s="8"/>
      <c r="Z478" s="8"/>
      <c r="AA478" s="8"/>
      <c r="AB478" s="8"/>
      <c r="AH478" s="1"/>
    </row>
    <row r="479" spans="21:34" ht="12.75" x14ac:dyDescent="0.2">
      <c r="U479" s="8"/>
      <c r="V479" s="8" t="s">
        <v>19</v>
      </c>
      <c r="W479" s="8"/>
      <c r="X479" s="84"/>
      <c r="Y479" s="8"/>
      <c r="Z479" s="8"/>
      <c r="AA479" s="8"/>
      <c r="AB479" s="8"/>
      <c r="AH479" s="1"/>
    </row>
    <row r="480" spans="21:34" ht="12.75" x14ac:dyDescent="0.2">
      <c r="U480" s="8"/>
      <c r="V480" s="8" t="s">
        <v>20</v>
      </c>
      <c r="W480" s="8"/>
      <c r="X480" s="84"/>
      <c r="Y480" s="8"/>
      <c r="Z480" s="8"/>
      <c r="AA480" s="8"/>
      <c r="AB480" s="8"/>
      <c r="AH480" s="1"/>
    </row>
    <row r="481" spans="21:34" ht="12.75" x14ac:dyDescent="0.2">
      <c r="U481" s="8"/>
      <c r="V481" s="8" t="s">
        <v>21</v>
      </c>
      <c r="W481" s="8"/>
      <c r="X481" s="84"/>
      <c r="Y481" s="8"/>
      <c r="Z481" s="8"/>
      <c r="AA481" s="8"/>
      <c r="AB481" s="8"/>
      <c r="AH481" s="1"/>
    </row>
    <row r="482" spans="21:34" ht="12.75" x14ac:dyDescent="0.2">
      <c r="U482" s="8"/>
      <c r="V482" s="8" t="s">
        <v>22</v>
      </c>
      <c r="W482" s="8"/>
      <c r="X482" s="84"/>
      <c r="Y482" s="8"/>
      <c r="Z482" s="8"/>
      <c r="AA482" s="8"/>
      <c r="AB482" s="8"/>
      <c r="AH482" s="1"/>
    </row>
    <row r="483" spans="21:34" ht="12.75" x14ac:dyDescent="0.2">
      <c r="U483" s="8"/>
      <c r="V483" s="8" t="s">
        <v>23</v>
      </c>
      <c r="W483" s="8"/>
      <c r="X483" s="84"/>
      <c r="Y483" s="8"/>
      <c r="Z483" s="8"/>
      <c r="AA483" s="8"/>
      <c r="AB483" s="8"/>
      <c r="AH483" s="1"/>
    </row>
    <row r="484" spans="21:34" ht="12.75" x14ac:dyDescent="0.2">
      <c r="U484" s="8"/>
      <c r="V484" s="8" t="s">
        <v>24</v>
      </c>
      <c r="W484" s="8"/>
      <c r="X484" s="84"/>
      <c r="Y484" s="8"/>
      <c r="Z484" s="8"/>
      <c r="AA484" s="8"/>
      <c r="AB484" s="8"/>
      <c r="AH484" s="1"/>
    </row>
    <row r="485" spans="21:34" ht="12.75" x14ac:dyDescent="0.2">
      <c r="U485" s="8"/>
      <c r="V485" s="8" t="s">
        <v>26</v>
      </c>
      <c r="W485" s="8"/>
      <c r="X485" s="84"/>
      <c r="Y485" s="8"/>
      <c r="Z485" s="8"/>
      <c r="AA485" s="8"/>
      <c r="AB485" s="8"/>
      <c r="AH485" s="1"/>
    </row>
    <row r="486" spans="21:34" ht="12.75" x14ac:dyDescent="0.2">
      <c r="U486" s="8"/>
      <c r="V486" s="8" t="s">
        <v>28</v>
      </c>
      <c r="W486" s="8"/>
      <c r="X486" s="84"/>
      <c r="Y486" s="8"/>
      <c r="Z486" s="8"/>
      <c r="AA486" s="8"/>
      <c r="AB486" s="8"/>
      <c r="AH486" s="1"/>
    </row>
    <row r="487" spans="21:34" ht="12.75" x14ac:dyDescent="0.2">
      <c r="U487" s="8"/>
      <c r="V487" s="8" t="s">
        <v>30</v>
      </c>
      <c r="W487" s="8"/>
      <c r="X487" s="84"/>
      <c r="Y487" s="8"/>
      <c r="Z487" s="8"/>
      <c r="AA487" s="8"/>
      <c r="AB487" s="8"/>
      <c r="AH487" s="1"/>
    </row>
    <row r="488" spans="21:34" ht="12.75" x14ac:dyDescent="0.2">
      <c r="U488" s="8"/>
      <c r="V488" s="8" t="s">
        <v>31</v>
      </c>
      <c r="W488" s="8"/>
      <c r="X488" s="84"/>
      <c r="Y488" s="8"/>
      <c r="Z488" s="8"/>
      <c r="AA488" s="8"/>
      <c r="AB488" s="8"/>
      <c r="AH488" s="1"/>
    </row>
    <row r="489" spans="21:34" ht="12.75" x14ac:dyDescent="0.2">
      <c r="U489" s="8"/>
      <c r="V489" s="8" t="s">
        <v>32</v>
      </c>
      <c r="W489" s="8"/>
      <c r="X489" s="84"/>
      <c r="Y489" s="8"/>
      <c r="Z489" s="8"/>
      <c r="AA489" s="8"/>
      <c r="AB489" s="8"/>
      <c r="AH489" s="1"/>
    </row>
    <row r="490" spans="21:34" ht="12.75" x14ac:dyDescent="0.2">
      <c r="U490" s="8"/>
      <c r="V490" s="8" t="s">
        <v>33</v>
      </c>
      <c r="W490" s="8"/>
      <c r="X490" s="84"/>
      <c r="Y490" s="8"/>
      <c r="Z490" s="8"/>
      <c r="AA490" s="8"/>
      <c r="AB490" s="8"/>
      <c r="AH490" s="1"/>
    </row>
    <row r="491" spans="21:34" ht="12.75" x14ac:dyDescent="0.2">
      <c r="U491" s="8"/>
      <c r="V491" s="8" t="s">
        <v>34</v>
      </c>
      <c r="W491" s="8"/>
      <c r="X491" s="84"/>
      <c r="Y491" s="8"/>
      <c r="Z491" s="8"/>
      <c r="AA491" s="8"/>
      <c r="AB491" s="8"/>
      <c r="AH491" s="1"/>
    </row>
    <row r="492" spans="21:34" ht="12.75" x14ac:dyDescent="0.2">
      <c r="U492" s="8"/>
      <c r="V492" s="8"/>
      <c r="W492" s="8"/>
      <c r="X492" s="84"/>
      <c r="Y492" s="8"/>
      <c r="Z492" s="8"/>
      <c r="AA492" s="8"/>
      <c r="AB492" s="8"/>
      <c r="AH492" s="1"/>
    </row>
    <row r="493" spans="21:34" ht="12.75" x14ac:dyDescent="0.2">
      <c r="U493" s="8">
        <v>21</v>
      </c>
      <c r="V493" s="8" t="s">
        <v>7</v>
      </c>
      <c r="W493" s="8"/>
      <c r="X493" s="84"/>
      <c r="Y493" s="8"/>
      <c r="Z493" s="8"/>
      <c r="AA493" s="8"/>
      <c r="AB493" s="8"/>
      <c r="AH493" s="1"/>
    </row>
    <row r="494" spans="21:34" ht="12.75" x14ac:dyDescent="0.2">
      <c r="U494" s="8"/>
      <c r="V494" s="8" t="s">
        <v>9</v>
      </c>
      <c r="W494" s="8"/>
      <c r="X494" s="84"/>
      <c r="Y494" s="8"/>
      <c r="Z494" s="8"/>
      <c r="AA494" s="8"/>
      <c r="AB494" s="8"/>
      <c r="AH494" s="1"/>
    </row>
    <row r="495" spans="21:34" ht="12.75" x14ac:dyDescent="0.2">
      <c r="U495" s="8"/>
      <c r="V495" s="8" t="s">
        <v>11</v>
      </c>
      <c r="W495" s="8"/>
      <c r="X495" s="84"/>
      <c r="Y495" s="8"/>
      <c r="Z495" s="8"/>
      <c r="AA495" s="8"/>
      <c r="AB495" s="8"/>
      <c r="AH495" s="1"/>
    </row>
    <row r="496" spans="21:34" ht="12.75" x14ac:dyDescent="0.2">
      <c r="U496" s="8"/>
      <c r="V496" s="8" t="s">
        <v>13</v>
      </c>
      <c r="W496" s="8"/>
      <c r="X496" s="84"/>
      <c r="Y496" s="8"/>
      <c r="Z496" s="8"/>
      <c r="AA496" s="8"/>
      <c r="AB496" s="8"/>
      <c r="AH496" s="1"/>
    </row>
    <row r="497" spans="21:34" ht="12.75" x14ac:dyDescent="0.2">
      <c r="U497" s="8"/>
      <c r="V497" s="8" t="s">
        <v>15</v>
      </c>
      <c r="W497" s="8"/>
      <c r="X497" s="84"/>
      <c r="Y497" s="8"/>
      <c r="Z497" s="8"/>
      <c r="AA497" s="8"/>
      <c r="AB497" s="8"/>
      <c r="AH497" s="1"/>
    </row>
    <row r="498" spans="21:34" ht="12.75" x14ac:dyDescent="0.2">
      <c r="U498" s="8"/>
      <c r="V498" s="8" t="s">
        <v>16</v>
      </c>
      <c r="W498" s="8"/>
      <c r="X498" s="84"/>
      <c r="Y498" s="8"/>
      <c r="Z498" s="8"/>
      <c r="AA498" s="8"/>
      <c r="AB498" s="8"/>
      <c r="AH498" s="1"/>
    </row>
    <row r="499" spans="21:34" ht="12.75" x14ac:dyDescent="0.2">
      <c r="U499" s="8"/>
      <c r="V499" s="8" t="s">
        <v>17</v>
      </c>
      <c r="W499" s="8"/>
      <c r="X499" s="84"/>
      <c r="Y499" s="8"/>
      <c r="Z499" s="8"/>
      <c r="AA499" s="8"/>
      <c r="AB499" s="8"/>
      <c r="AH499" s="1"/>
    </row>
    <row r="500" spans="21:34" ht="12.75" x14ac:dyDescent="0.2">
      <c r="U500" s="8"/>
      <c r="V500" s="8" t="s">
        <v>18</v>
      </c>
      <c r="W500" s="8"/>
      <c r="X500" s="84"/>
      <c r="Y500" s="8"/>
      <c r="Z500" s="8"/>
      <c r="AA500" s="8"/>
      <c r="AB500" s="8"/>
      <c r="AH500" s="1"/>
    </row>
    <row r="501" spans="21:34" ht="12.75" x14ac:dyDescent="0.2">
      <c r="U501" s="8"/>
      <c r="V501" s="8" t="s">
        <v>19</v>
      </c>
      <c r="W501" s="8"/>
      <c r="X501" s="84"/>
      <c r="Y501" s="8"/>
      <c r="Z501" s="8"/>
      <c r="AA501" s="8"/>
      <c r="AB501" s="8"/>
      <c r="AH501" s="1"/>
    </row>
    <row r="502" spans="21:34" ht="12.75" x14ac:dyDescent="0.2">
      <c r="U502" s="8"/>
      <c r="V502" s="8" t="s">
        <v>20</v>
      </c>
      <c r="W502" s="8"/>
      <c r="X502" s="84"/>
      <c r="Y502" s="8"/>
      <c r="Z502" s="8"/>
      <c r="AA502" s="8"/>
      <c r="AB502" s="8"/>
      <c r="AH502" s="1"/>
    </row>
    <row r="503" spans="21:34" ht="12.75" x14ac:dyDescent="0.2">
      <c r="U503" s="8"/>
      <c r="V503" s="8" t="s">
        <v>21</v>
      </c>
      <c r="W503" s="8"/>
      <c r="X503" s="84"/>
      <c r="Y503" s="8"/>
      <c r="Z503" s="8"/>
      <c r="AA503" s="8"/>
      <c r="AB503" s="8"/>
      <c r="AH503" s="1"/>
    </row>
    <row r="504" spans="21:34" ht="12.75" x14ac:dyDescent="0.2">
      <c r="U504" s="8"/>
      <c r="V504" s="8" t="s">
        <v>22</v>
      </c>
      <c r="W504" s="8"/>
      <c r="X504" s="84"/>
      <c r="Y504" s="8"/>
      <c r="Z504" s="8"/>
      <c r="AA504" s="8"/>
      <c r="AB504" s="8"/>
      <c r="AH504" s="1"/>
    </row>
    <row r="505" spans="21:34" ht="12.75" x14ac:dyDescent="0.2">
      <c r="U505" s="8"/>
      <c r="V505" s="8" t="s">
        <v>23</v>
      </c>
      <c r="W505" s="8"/>
      <c r="X505" s="84"/>
      <c r="Y505" s="8"/>
      <c r="Z505" s="8"/>
      <c r="AA505" s="8"/>
      <c r="AB505" s="8"/>
      <c r="AH505" s="1"/>
    </row>
    <row r="506" spans="21:34" ht="12.75" x14ac:dyDescent="0.2">
      <c r="U506" s="8"/>
      <c r="V506" s="8" t="s">
        <v>24</v>
      </c>
      <c r="W506" s="8"/>
      <c r="X506" s="84"/>
      <c r="Y506" s="8"/>
      <c r="Z506" s="8"/>
      <c r="AA506" s="8"/>
      <c r="AB506" s="8"/>
      <c r="AH506" s="1"/>
    </row>
    <row r="507" spans="21:34" ht="12.75" x14ac:dyDescent="0.2">
      <c r="U507" s="8"/>
      <c r="V507" s="8" t="s">
        <v>26</v>
      </c>
      <c r="W507" s="8"/>
      <c r="X507" s="84"/>
      <c r="Y507" s="8"/>
      <c r="Z507" s="8"/>
      <c r="AA507" s="8"/>
      <c r="AB507" s="8"/>
      <c r="AH507" s="1"/>
    </row>
    <row r="508" spans="21:34" ht="12.75" x14ac:dyDescent="0.2">
      <c r="U508" s="8"/>
      <c r="V508" s="8" t="s">
        <v>28</v>
      </c>
      <c r="W508" s="8"/>
      <c r="X508" s="84"/>
      <c r="Y508" s="8"/>
      <c r="Z508" s="8"/>
      <c r="AA508" s="8"/>
      <c r="AB508" s="8"/>
      <c r="AH508" s="1"/>
    </row>
    <row r="509" spans="21:34" ht="12.75" x14ac:dyDescent="0.2">
      <c r="U509" s="8"/>
      <c r="V509" s="8" t="s">
        <v>30</v>
      </c>
      <c r="W509" s="8"/>
      <c r="X509" s="84"/>
      <c r="Y509" s="8"/>
      <c r="Z509" s="8"/>
      <c r="AA509" s="8"/>
      <c r="AB509" s="8"/>
      <c r="AH509" s="1"/>
    </row>
    <row r="510" spans="21:34" ht="12.75" x14ac:dyDescent="0.2">
      <c r="U510" s="8"/>
      <c r="V510" s="8" t="s">
        <v>31</v>
      </c>
      <c r="W510" s="8"/>
      <c r="X510" s="84"/>
      <c r="Y510" s="8"/>
      <c r="Z510" s="8"/>
      <c r="AA510" s="8"/>
      <c r="AB510" s="8"/>
      <c r="AH510" s="1"/>
    </row>
    <row r="511" spans="21:34" ht="12.75" x14ac:dyDescent="0.2">
      <c r="U511" s="8"/>
      <c r="V511" s="8" t="s">
        <v>32</v>
      </c>
      <c r="W511" s="8"/>
      <c r="X511" s="84"/>
      <c r="Y511" s="8"/>
      <c r="Z511" s="8"/>
      <c r="AA511" s="8"/>
      <c r="AB511" s="8"/>
      <c r="AH511" s="1"/>
    </row>
    <row r="512" spans="21:34" ht="12.75" x14ac:dyDescent="0.2">
      <c r="U512" s="8"/>
      <c r="V512" s="8" t="s">
        <v>33</v>
      </c>
      <c r="W512" s="8"/>
      <c r="X512" s="84"/>
      <c r="Y512" s="8"/>
      <c r="Z512" s="8"/>
      <c r="AA512" s="8"/>
      <c r="AB512" s="8"/>
      <c r="AH512" s="1"/>
    </row>
    <row r="513" spans="21:34" ht="12.75" x14ac:dyDescent="0.2">
      <c r="U513" s="8"/>
      <c r="V513" s="8" t="s">
        <v>34</v>
      </c>
      <c r="W513" s="8"/>
      <c r="X513" s="84"/>
      <c r="Y513" s="8"/>
      <c r="Z513" s="8"/>
      <c r="AA513" s="8"/>
      <c r="AB513" s="8"/>
      <c r="AH513" s="1"/>
    </row>
    <row r="514" spans="21:34" ht="12.75" x14ac:dyDescent="0.2">
      <c r="U514" s="8"/>
      <c r="V514" s="8"/>
      <c r="W514" s="8"/>
      <c r="X514" s="84"/>
      <c r="Y514" s="8"/>
      <c r="Z514" s="8"/>
      <c r="AA514" s="8"/>
      <c r="AB514" s="8"/>
      <c r="AH514" s="1"/>
    </row>
    <row r="515" spans="21:34" ht="12.75" x14ac:dyDescent="0.2">
      <c r="U515" s="8">
        <v>22</v>
      </c>
      <c r="V515" s="8" t="s">
        <v>7</v>
      </c>
      <c r="W515" s="8"/>
      <c r="X515" s="84"/>
      <c r="Y515" s="8"/>
      <c r="Z515" s="8"/>
      <c r="AA515" s="8"/>
      <c r="AB515" s="8"/>
      <c r="AH515" s="1"/>
    </row>
    <row r="516" spans="21:34" ht="12.75" x14ac:dyDescent="0.2">
      <c r="U516" s="8"/>
      <c r="V516" s="8" t="s">
        <v>9</v>
      </c>
      <c r="W516" s="8"/>
      <c r="X516" s="84"/>
      <c r="Y516" s="8"/>
      <c r="Z516" s="8"/>
      <c r="AA516" s="8"/>
      <c r="AB516" s="8"/>
      <c r="AH516" s="1"/>
    </row>
    <row r="517" spans="21:34" ht="12.75" x14ac:dyDescent="0.2">
      <c r="U517" s="8"/>
      <c r="V517" s="8" t="s">
        <v>11</v>
      </c>
      <c r="W517" s="8"/>
      <c r="X517" s="84"/>
      <c r="Y517" s="8"/>
      <c r="Z517" s="8"/>
      <c r="AA517" s="8"/>
      <c r="AB517" s="8"/>
      <c r="AH517" s="1"/>
    </row>
    <row r="518" spans="21:34" ht="12.75" x14ac:dyDescent="0.2">
      <c r="U518" s="8"/>
      <c r="V518" s="8" t="s">
        <v>13</v>
      </c>
      <c r="W518" s="8"/>
      <c r="X518" s="84"/>
      <c r="Y518" s="8"/>
      <c r="Z518" s="8"/>
      <c r="AA518" s="8"/>
      <c r="AB518" s="8"/>
      <c r="AH518" s="1"/>
    </row>
    <row r="519" spans="21:34" ht="12.75" x14ac:dyDescent="0.2">
      <c r="U519" s="8"/>
      <c r="V519" s="8" t="s">
        <v>15</v>
      </c>
      <c r="W519" s="8"/>
      <c r="X519" s="84"/>
      <c r="Y519" s="8"/>
      <c r="Z519" s="8"/>
      <c r="AA519" s="8"/>
      <c r="AB519" s="8"/>
      <c r="AH519" s="1"/>
    </row>
    <row r="520" spans="21:34" ht="12.75" x14ac:dyDescent="0.2">
      <c r="U520" s="8"/>
      <c r="V520" s="8" t="s">
        <v>16</v>
      </c>
      <c r="W520" s="8"/>
      <c r="X520" s="84"/>
      <c r="Y520" s="8"/>
      <c r="Z520" s="8"/>
      <c r="AA520" s="8"/>
      <c r="AB520" s="8"/>
      <c r="AH520" s="1"/>
    </row>
    <row r="521" spans="21:34" ht="12.75" x14ac:dyDescent="0.2">
      <c r="U521" s="8"/>
      <c r="V521" s="8" t="s">
        <v>17</v>
      </c>
      <c r="W521" s="8"/>
      <c r="X521" s="84"/>
      <c r="Y521" s="8"/>
      <c r="Z521" s="8"/>
      <c r="AA521" s="8"/>
      <c r="AB521" s="8"/>
      <c r="AH521" s="1"/>
    </row>
    <row r="522" spans="21:34" ht="12.75" x14ac:dyDescent="0.2">
      <c r="U522" s="8"/>
      <c r="V522" s="8" t="s">
        <v>18</v>
      </c>
      <c r="W522" s="8"/>
      <c r="X522" s="84"/>
      <c r="Y522" s="8"/>
      <c r="Z522" s="8"/>
      <c r="AA522" s="8"/>
      <c r="AB522" s="8"/>
      <c r="AH522" s="1"/>
    </row>
    <row r="523" spans="21:34" ht="12.75" x14ac:dyDescent="0.2">
      <c r="U523" s="8"/>
      <c r="V523" s="8" t="s">
        <v>19</v>
      </c>
      <c r="W523" s="8"/>
      <c r="X523" s="84"/>
      <c r="Y523" s="8"/>
      <c r="Z523" s="8"/>
      <c r="AA523" s="8"/>
      <c r="AB523" s="8"/>
      <c r="AH523" s="1"/>
    </row>
    <row r="524" spans="21:34" ht="12.75" x14ac:dyDescent="0.2">
      <c r="U524" s="8"/>
      <c r="V524" s="8" t="s">
        <v>20</v>
      </c>
      <c r="W524" s="8"/>
      <c r="X524" s="84"/>
      <c r="Y524" s="8"/>
      <c r="Z524" s="8"/>
      <c r="AA524" s="8"/>
      <c r="AB524" s="8"/>
      <c r="AH524" s="1"/>
    </row>
    <row r="525" spans="21:34" ht="12.75" x14ac:dyDescent="0.2">
      <c r="U525" s="8"/>
      <c r="V525" s="8" t="s">
        <v>21</v>
      </c>
      <c r="W525" s="8"/>
      <c r="X525" s="84"/>
      <c r="Y525" s="8"/>
      <c r="Z525" s="8"/>
      <c r="AA525" s="8"/>
      <c r="AB525" s="8"/>
      <c r="AH525" s="1"/>
    </row>
    <row r="526" spans="21:34" ht="12.75" x14ac:dyDescent="0.2">
      <c r="U526" s="8"/>
      <c r="V526" s="8" t="s">
        <v>22</v>
      </c>
      <c r="W526" s="8"/>
      <c r="X526" s="84"/>
      <c r="Y526" s="8"/>
      <c r="Z526" s="8"/>
      <c r="AA526" s="8"/>
      <c r="AB526" s="8"/>
      <c r="AH526" s="1"/>
    </row>
    <row r="527" spans="21:34" ht="12.75" x14ac:dyDescent="0.2">
      <c r="U527" s="8"/>
      <c r="V527" s="8" t="s">
        <v>23</v>
      </c>
      <c r="W527" s="8"/>
      <c r="X527" s="84"/>
      <c r="Y527" s="8"/>
      <c r="Z527" s="8"/>
      <c r="AA527" s="8"/>
      <c r="AB527" s="8"/>
      <c r="AH527" s="1"/>
    </row>
    <row r="528" spans="21:34" ht="12.75" x14ac:dyDescent="0.2">
      <c r="U528" s="8"/>
      <c r="V528" s="8" t="s">
        <v>24</v>
      </c>
      <c r="W528" s="8"/>
      <c r="X528" s="84"/>
      <c r="Y528" s="8"/>
      <c r="Z528" s="8"/>
      <c r="AA528" s="8"/>
      <c r="AB528" s="8"/>
      <c r="AH528" s="1"/>
    </row>
    <row r="529" spans="21:34" ht="12.75" x14ac:dyDescent="0.2">
      <c r="U529" s="8"/>
      <c r="V529" s="8" t="s">
        <v>26</v>
      </c>
      <c r="W529" s="8"/>
      <c r="X529" s="84"/>
      <c r="Y529" s="8"/>
      <c r="Z529" s="8"/>
      <c r="AA529" s="8"/>
      <c r="AB529" s="8"/>
      <c r="AH529" s="1"/>
    </row>
    <row r="530" spans="21:34" ht="12.75" x14ac:dyDescent="0.2">
      <c r="U530" s="8"/>
      <c r="V530" s="8" t="s">
        <v>28</v>
      </c>
      <c r="W530" s="8"/>
      <c r="X530" s="84"/>
      <c r="Y530" s="8"/>
      <c r="Z530" s="8"/>
      <c r="AA530" s="8"/>
      <c r="AB530" s="8"/>
      <c r="AH530" s="1"/>
    </row>
    <row r="531" spans="21:34" ht="12.75" x14ac:dyDescent="0.2">
      <c r="U531" s="8"/>
      <c r="V531" s="8" t="s">
        <v>30</v>
      </c>
      <c r="W531" s="8"/>
      <c r="X531" s="84"/>
      <c r="Y531" s="8"/>
      <c r="Z531" s="8"/>
      <c r="AA531" s="8"/>
      <c r="AB531" s="8"/>
      <c r="AH531" s="1"/>
    </row>
    <row r="532" spans="21:34" ht="12.75" x14ac:dyDescent="0.2">
      <c r="U532" s="8"/>
      <c r="V532" s="8" t="s">
        <v>31</v>
      </c>
      <c r="W532" s="8"/>
      <c r="X532" s="84"/>
      <c r="Y532" s="8"/>
      <c r="Z532" s="8"/>
      <c r="AA532" s="8"/>
      <c r="AB532" s="8"/>
      <c r="AH532" s="1"/>
    </row>
    <row r="533" spans="21:34" ht="12.75" x14ac:dyDescent="0.2">
      <c r="U533" s="8"/>
      <c r="V533" s="8" t="s">
        <v>32</v>
      </c>
      <c r="W533" s="8"/>
      <c r="X533" s="84"/>
      <c r="Y533" s="8"/>
      <c r="Z533" s="8"/>
      <c r="AA533" s="8"/>
      <c r="AB533" s="8"/>
      <c r="AH533" s="1"/>
    </row>
    <row r="534" spans="21:34" ht="12.75" x14ac:dyDescent="0.2">
      <c r="U534" s="8"/>
      <c r="V534" s="8" t="s">
        <v>33</v>
      </c>
      <c r="W534" s="8"/>
      <c r="X534" s="84"/>
      <c r="Y534" s="8"/>
      <c r="Z534" s="8"/>
      <c r="AA534" s="8"/>
      <c r="AB534" s="8"/>
      <c r="AH534" s="1"/>
    </row>
    <row r="535" spans="21:34" ht="12.75" x14ac:dyDescent="0.2">
      <c r="U535" s="8"/>
      <c r="V535" s="8" t="s">
        <v>34</v>
      </c>
      <c r="W535" s="8"/>
      <c r="X535" s="84"/>
      <c r="Y535" s="8"/>
      <c r="Z535" s="8"/>
      <c r="AA535" s="8"/>
      <c r="AB535" s="8"/>
      <c r="AH535" s="1"/>
    </row>
    <row r="536" spans="21:34" ht="12.75" x14ac:dyDescent="0.2">
      <c r="U536" s="8"/>
      <c r="V536" s="8"/>
      <c r="W536" s="8"/>
      <c r="X536" s="84"/>
      <c r="Y536" s="8"/>
      <c r="Z536" s="8"/>
      <c r="AA536" s="8"/>
      <c r="AB536" s="8"/>
      <c r="AH536" s="1"/>
    </row>
    <row r="537" spans="21:34" ht="12.75" x14ac:dyDescent="0.2">
      <c r="U537" s="8">
        <v>23</v>
      </c>
      <c r="V537" s="8" t="s">
        <v>7</v>
      </c>
      <c r="W537" s="8"/>
      <c r="X537" s="84"/>
      <c r="Y537" s="8"/>
      <c r="Z537" s="8"/>
      <c r="AA537" s="8"/>
      <c r="AB537" s="8"/>
      <c r="AH537" s="1"/>
    </row>
    <row r="538" spans="21:34" ht="12.75" x14ac:dyDescent="0.2">
      <c r="U538" s="8"/>
      <c r="V538" s="8" t="s">
        <v>9</v>
      </c>
      <c r="W538" s="8"/>
      <c r="X538" s="84"/>
      <c r="Y538" s="8"/>
      <c r="Z538" s="8"/>
      <c r="AA538" s="8"/>
      <c r="AB538" s="8"/>
      <c r="AH538" s="1"/>
    </row>
    <row r="539" spans="21:34" ht="12.75" x14ac:dyDescent="0.2">
      <c r="U539" s="8"/>
      <c r="V539" s="8" t="s">
        <v>11</v>
      </c>
      <c r="W539" s="8"/>
      <c r="X539" s="84"/>
      <c r="Y539" s="8"/>
      <c r="Z539" s="8"/>
      <c r="AA539" s="8"/>
      <c r="AB539" s="8"/>
      <c r="AH539" s="1"/>
    </row>
    <row r="540" spans="21:34" ht="12.75" x14ac:dyDescent="0.2">
      <c r="U540" s="8"/>
      <c r="V540" s="8" t="s">
        <v>13</v>
      </c>
      <c r="W540" s="8"/>
      <c r="X540" s="84"/>
      <c r="Y540" s="8"/>
      <c r="Z540" s="8"/>
      <c r="AA540" s="8"/>
      <c r="AB540" s="8"/>
      <c r="AH540" s="1"/>
    </row>
    <row r="541" spans="21:34" ht="12.75" x14ac:dyDescent="0.2">
      <c r="U541" s="8"/>
      <c r="V541" s="8" t="s">
        <v>15</v>
      </c>
      <c r="W541" s="8"/>
      <c r="X541" s="84"/>
      <c r="Y541" s="8"/>
      <c r="Z541" s="8"/>
      <c r="AA541" s="8"/>
      <c r="AB541" s="8"/>
      <c r="AH541" s="1"/>
    </row>
    <row r="542" spans="21:34" ht="12.75" x14ac:dyDescent="0.2">
      <c r="U542" s="8"/>
      <c r="V542" s="8" t="s">
        <v>16</v>
      </c>
      <c r="W542" s="8"/>
      <c r="X542" s="84"/>
      <c r="Y542" s="8"/>
      <c r="Z542" s="8"/>
      <c r="AA542" s="8"/>
      <c r="AB542" s="8"/>
      <c r="AH542" s="1"/>
    </row>
    <row r="543" spans="21:34" ht="12.75" x14ac:dyDescent="0.2">
      <c r="U543" s="8"/>
      <c r="V543" s="8" t="s">
        <v>17</v>
      </c>
      <c r="W543" s="8"/>
      <c r="X543" s="84"/>
      <c r="Y543" s="8"/>
      <c r="Z543" s="8"/>
      <c r="AA543" s="8"/>
      <c r="AB543" s="8"/>
      <c r="AH543" s="1"/>
    </row>
    <row r="544" spans="21:34" ht="12.75" x14ac:dyDescent="0.2">
      <c r="U544" s="8"/>
      <c r="V544" s="8" t="s">
        <v>18</v>
      </c>
      <c r="W544" s="8"/>
      <c r="X544" s="84"/>
      <c r="Y544" s="8"/>
      <c r="Z544" s="8"/>
      <c r="AA544" s="8"/>
      <c r="AB544" s="8"/>
      <c r="AH544" s="1"/>
    </row>
    <row r="545" spans="21:34" ht="12.75" x14ac:dyDescent="0.2">
      <c r="U545" s="8"/>
      <c r="V545" s="8" t="s">
        <v>19</v>
      </c>
      <c r="W545" s="8"/>
      <c r="X545" s="84"/>
      <c r="Y545" s="8"/>
      <c r="Z545" s="8"/>
      <c r="AA545" s="8"/>
      <c r="AB545" s="8"/>
      <c r="AH545" s="1"/>
    </row>
    <row r="546" spans="21:34" ht="12.75" x14ac:dyDescent="0.2">
      <c r="U546" s="8"/>
      <c r="V546" s="8" t="s">
        <v>20</v>
      </c>
      <c r="W546" s="8"/>
      <c r="X546" s="84"/>
      <c r="Y546" s="8"/>
      <c r="Z546" s="8"/>
      <c r="AA546" s="8"/>
      <c r="AB546" s="8"/>
      <c r="AH546" s="1"/>
    </row>
    <row r="547" spans="21:34" ht="12.75" x14ac:dyDescent="0.2">
      <c r="U547" s="8"/>
      <c r="V547" s="8" t="s">
        <v>21</v>
      </c>
      <c r="W547" s="8"/>
      <c r="X547" s="84"/>
      <c r="Y547" s="8"/>
      <c r="Z547" s="8"/>
      <c r="AA547" s="8"/>
      <c r="AB547" s="8"/>
      <c r="AH547" s="1"/>
    </row>
    <row r="548" spans="21:34" ht="12.75" x14ac:dyDescent="0.2">
      <c r="U548" s="8"/>
      <c r="V548" s="8" t="s">
        <v>22</v>
      </c>
      <c r="W548" s="8"/>
      <c r="X548" s="84"/>
      <c r="Y548" s="8"/>
      <c r="Z548" s="8"/>
      <c r="AA548" s="8"/>
      <c r="AB548" s="8"/>
      <c r="AH548" s="1"/>
    </row>
    <row r="549" spans="21:34" ht="12.75" x14ac:dyDescent="0.2">
      <c r="U549" s="8"/>
      <c r="V549" s="8" t="s">
        <v>23</v>
      </c>
      <c r="W549" s="8"/>
      <c r="X549" s="84"/>
      <c r="Y549" s="8"/>
      <c r="Z549" s="8"/>
      <c r="AA549" s="8"/>
      <c r="AB549" s="8"/>
      <c r="AH549" s="1"/>
    </row>
    <row r="550" spans="21:34" ht="12.75" x14ac:dyDescent="0.2">
      <c r="U550" s="8"/>
      <c r="V550" s="8" t="s">
        <v>24</v>
      </c>
      <c r="W550" s="8"/>
      <c r="X550" s="84"/>
      <c r="Y550" s="8"/>
      <c r="Z550" s="8"/>
      <c r="AA550" s="8"/>
      <c r="AB550" s="8"/>
      <c r="AH550" s="1"/>
    </row>
    <row r="551" spans="21:34" ht="12.75" x14ac:dyDescent="0.2">
      <c r="U551" s="8"/>
      <c r="V551" s="8" t="s">
        <v>26</v>
      </c>
      <c r="W551" s="8"/>
      <c r="X551" s="84"/>
      <c r="Y551" s="8"/>
      <c r="Z551" s="8"/>
      <c r="AA551" s="8"/>
      <c r="AB551" s="8"/>
      <c r="AH551" s="1"/>
    </row>
    <row r="552" spans="21:34" ht="12.75" x14ac:dyDescent="0.2">
      <c r="U552" s="8"/>
      <c r="V552" s="8" t="s">
        <v>28</v>
      </c>
      <c r="W552" s="8"/>
      <c r="X552" s="84"/>
      <c r="Y552" s="8"/>
      <c r="Z552" s="8"/>
      <c r="AA552" s="8"/>
      <c r="AB552" s="8"/>
      <c r="AH552" s="1"/>
    </row>
    <row r="553" spans="21:34" ht="12.75" x14ac:dyDescent="0.2">
      <c r="U553" s="8"/>
      <c r="V553" s="8" t="s">
        <v>30</v>
      </c>
      <c r="W553" s="8"/>
      <c r="X553" s="84"/>
      <c r="Y553" s="8"/>
      <c r="Z553" s="8"/>
      <c r="AA553" s="8"/>
      <c r="AB553" s="8"/>
      <c r="AH553" s="1"/>
    </row>
    <row r="554" spans="21:34" ht="12.75" x14ac:dyDescent="0.2">
      <c r="U554" s="8"/>
      <c r="V554" s="8" t="s">
        <v>31</v>
      </c>
      <c r="W554" s="8"/>
      <c r="X554" s="84"/>
      <c r="Y554" s="8"/>
      <c r="Z554" s="8"/>
      <c r="AA554" s="8"/>
      <c r="AB554" s="8"/>
      <c r="AH554" s="1"/>
    </row>
    <row r="555" spans="21:34" ht="12.75" x14ac:dyDescent="0.2">
      <c r="U555" s="8"/>
      <c r="V555" s="8" t="s">
        <v>32</v>
      </c>
      <c r="W555" s="8"/>
      <c r="X555" s="84"/>
      <c r="Y555" s="8"/>
      <c r="Z555" s="8"/>
      <c r="AA555" s="8"/>
      <c r="AB555" s="8"/>
      <c r="AH555" s="1"/>
    </row>
    <row r="556" spans="21:34" ht="12.75" x14ac:dyDescent="0.2">
      <c r="U556" s="8"/>
      <c r="V556" s="8" t="s">
        <v>33</v>
      </c>
      <c r="W556" s="8"/>
      <c r="X556" s="84"/>
      <c r="Y556" s="8"/>
      <c r="Z556" s="8"/>
      <c r="AA556" s="8"/>
      <c r="AB556" s="8"/>
      <c r="AH556" s="1"/>
    </row>
    <row r="557" spans="21:34" ht="12.75" x14ac:dyDescent="0.2">
      <c r="U557" s="8"/>
      <c r="V557" s="8" t="s">
        <v>34</v>
      </c>
      <c r="W557" s="8"/>
      <c r="X557" s="84"/>
      <c r="Y557" s="8"/>
      <c r="Z557" s="8"/>
      <c r="AA557" s="8"/>
      <c r="AB557" s="8"/>
      <c r="AH557" s="1"/>
    </row>
    <row r="558" spans="21:34" ht="12.75" x14ac:dyDescent="0.2">
      <c r="U558" s="8"/>
      <c r="V558" s="8"/>
      <c r="W558" s="8"/>
      <c r="X558" s="84"/>
      <c r="Y558" s="8"/>
      <c r="Z558" s="8"/>
      <c r="AA558" s="8"/>
      <c r="AB558" s="8"/>
      <c r="AH558" s="1"/>
    </row>
    <row r="559" spans="21:34" ht="12.75" x14ac:dyDescent="0.2">
      <c r="U559" s="8">
        <v>24</v>
      </c>
      <c r="V559" s="8" t="s">
        <v>7</v>
      </c>
      <c r="W559" s="8"/>
      <c r="X559" s="84"/>
      <c r="Y559" s="8"/>
      <c r="Z559" s="8"/>
      <c r="AA559" s="8"/>
      <c r="AB559" s="8"/>
      <c r="AH559" s="1"/>
    </row>
    <row r="560" spans="21:34" ht="12.75" x14ac:dyDescent="0.2">
      <c r="U560" s="8"/>
      <c r="V560" s="8" t="s">
        <v>9</v>
      </c>
      <c r="W560" s="8"/>
      <c r="X560" s="84"/>
      <c r="Y560" s="8"/>
      <c r="Z560" s="8"/>
      <c r="AA560" s="8"/>
      <c r="AB560" s="8"/>
      <c r="AH560" s="1"/>
    </row>
    <row r="561" spans="21:34" ht="12.75" x14ac:dyDescent="0.2">
      <c r="U561" s="8"/>
      <c r="V561" s="8" t="s">
        <v>11</v>
      </c>
      <c r="W561" s="8"/>
      <c r="X561" s="84"/>
      <c r="Y561" s="8"/>
      <c r="Z561" s="8"/>
      <c r="AA561" s="8"/>
      <c r="AB561" s="8"/>
      <c r="AH561" s="1"/>
    </row>
    <row r="562" spans="21:34" ht="12.75" x14ac:dyDescent="0.2">
      <c r="U562" s="8"/>
      <c r="V562" s="8" t="s">
        <v>13</v>
      </c>
      <c r="W562" s="8"/>
      <c r="X562" s="84"/>
      <c r="Y562" s="8"/>
      <c r="Z562" s="8"/>
      <c r="AA562" s="8"/>
      <c r="AB562" s="8"/>
      <c r="AH562" s="1"/>
    </row>
    <row r="563" spans="21:34" ht="12.75" x14ac:dyDescent="0.2">
      <c r="U563" s="8"/>
      <c r="V563" s="8" t="s">
        <v>15</v>
      </c>
      <c r="W563" s="8"/>
      <c r="X563" s="84"/>
      <c r="Y563" s="8"/>
      <c r="Z563" s="8"/>
      <c r="AA563" s="8"/>
      <c r="AB563" s="8"/>
      <c r="AH563" s="1"/>
    </row>
    <row r="564" spans="21:34" ht="12.75" x14ac:dyDescent="0.2">
      <c r="U564" s="8"/>
      <c r="V564" s="8" t="s">
        <v>16</v>
      </c>
      <c r="W564" s="8"/>
      <c r="X564" s="84"/>
      <c r="Y564" s="8"/>
      <c r="Z564" s="8"/>
      <c r="AA564" s="8"/>
      <c r="AB564" s="8"/>
      <c r="AH564" s="1"/>
    </row>
    <row r="565" spans="21:34" ht="12.75" x14ac:dyDescent="0.2">
      <c r="U565" s="8"/>
      <c r="V565" s="8" t="s">
        <v>17</v>
      </c>
      <c r="W565" s="8"/>
      <c r="X565" s="84"/>
      <c r="Y565" s="8"/>
      <c r="Z565" s="8"/>
      <c r="AA565" s="8"/>
      <c r="AB565" s="8"/>
      <c r="AH565" s="1"/>
    </row>
    <row r="566" spans="21:34" ht="12.75" x14ac:dyDescent="0.2">
      <c r="U566" s="8"/>
      <c r="V566" s="8" t="s">
        <v>18</v>
      </c>
      <c r="W566" s="8"/>
      <c r="X566" s="84"/>
      <c r="Y566" s="8"/>
      <c r="Z566" s="8"/>
      <c r="AA566" s="8"/>
      <c r="AB566" s="8"/>
      <c r="AH566" s="1"/>
    </row>
    <row r="567" spans="21:34" ht="12.75" x14ac:dyDescent="0.2">
      <c r="U567" s="8"/>
      <c r="V567" s="8" t="s">
        <v>19</v>
      </c>
      <c r="W567" s="8"/>
      <c r="X567" s="84"/>
      <c r="Y567" s="8"/>
      <c r="Z567" s="8"/>
      <c r="AA567" s="8"/>
      <c r="AB567" s="8"/>
      <c r="AH567" s="1"/>
    </row>
    <row r="568" spans="21:34" ht="12.75" x14ac:dyDescent="0.2">
      <c r="U568" s="8"/>
      <c r="V568" s="8" t="s">
        <v>20</v>
      </c>
      <c r="W568" s="8"/>
      <c r="X568" s="84"/>
      <c r="Y568" s="8"/>
      <c r="Z568" s="8"/>
      <c r="AA568" s="8"/>
      <c r="AB568" s="8"/>
      <c r="AH568" s="1"/>
    </row>
    <row r="569" spans="21:34" ht="12.75" x14ac:dyDescent="0.2">
      <c r="U569" s="8"/>
      <c r="V569" s="8" t="s">
        <v>21</v>
      </c>
      <c r="W569" s="8"/>
      <c r="X569" s="84"/>
      <c r="Y569" s="8"/>
      <c r="Z569" s="8"/>
      <c r="AA569" s="8"/>
      <c r="AB569" s="8"/>
      <c r="AH569" s="1"/>
    </row>
    <row r="570" spans="21:34" ht="12.75" x14ac:dyDescent="0.2">
      <c r="U570" s="8"/>
      <c r="V570" s="8" t="s">
        <v>22</v>
      </c>
      <c r="W570" s="8"/>
      <c r="X570" s="84"/>
      <c r="Y570" s="8"/>
      <c r="Z570" s="8"/>
      <c r="AA570" s="8"/>
      <c r="AB570" s="8"/>
      <c r="AH570" s="1"/>
    </row>
    <row r="571" spans="21:34" ht="12.75" x14ac:dyDescent="0.2">
      <c r="U571" s="8"/>
      <c r="V571" s="8" t="s">
        <v>23</v>
      </c>
      <c r="W571" s="8"/>
      <c r="X571" s="84"/>
      <c r="Y571" s="8"/>
      <c r="Z571" s="8"/>
      <c r="AA571" s="8"/>
      <c r="AB571" s="8"/>
      <c r="AH571" s="1"/>
    </row>
    <row r="572" spans="21:34" ht="12.75" x14ac:dyDescent="0.2">
      <c r="U572" s="8"/>
      <c r="V572" s="8" t="s">
        <v>24</v>
      </c>
      <c r="W572" s="8"/>
      <c r="X572" s="84"/>
      <c r="Y572" s="8"/>
      <c r="Z572" s="8"/>
      <c r="AA572" s="8"/>
      <c r="AB572" s="8"/>
      <c r="AH572" s="1"/>
    </row>
    <row r="573" spans="21:34" ht="12.75" x14ac:dyDescent="0.2">
      <c r="U573" s="8"/>
      <c r="V573" s="8" t="s">
        <v>26</v>
      </c>
      <c r="W573" s="8"/>
      <c r="X573" s="84"/>
      <c r="Y573" s="8"/>
      <c r="Z573" s="8"/>
      <c r="AA573" s="8"/>
      <c r="AB573" s="8"/>
      <c r="AH573" s="1"/>
    </row>
    <row r="574" spans="21:34" ht="12.75" x14ac:dyDescent="0.2">
      <c r="U574" s="8"/>
      <c r="V574" s="8" t="s">
        <v>28</v>
      </c>
      <c r="W574" s="8"/>
      <c r="X574" s="84"/>
      <c r="Y574" s="8"/>
      <c r="Z574" s="8"/>
      <c r="AA574" s="8"/>
      <c r="AB574" s="8"/>
      <c r="AH574" s="1"/>
    </row>
    <row r="575" spans="21:34" ht="12.75" x14ac:dyDescent="0.2">
      <c r="U575" s="8"/>
      <c r="V575" s="8" t="s">
        <v>30</v>
      </c>
      <c r="W575" s="8"/>
      <c r="X575" s="84"/>
      <c r="Y575" s="8"/>
      <c r="Z575" s="8"/>
      <c r="AA575" s="8"/>
      <c r="AB575" s="8"/>
      <c r="AH575" s="1"/>
    </row>
    <row r="576" spans="21:34" ht="12.75" x14ac:dyDescent="0.2">
      <c r="U576" s="8"/>
      <c r="V576" s="8" t="s">
        <v>31</v>
      </c>
      <c r="W576" s="8"/>
      <c r="X576" s="84"/>
      <c r="Y576" s="8"/>
      <c r="Z576" s="8"/>
      <c r="AA576" s="8"/>
      <c r="AB576" s="8"/>
      <c r="AH576" s="1"/>
    </row>
    <row r="577" spans="21:34" ht="12.75" x14ac:dyDescent="0.2">
      <c r="U577" s="8"/>
      <c r="V577" s="8" t="s">
        <v>32</v>
      </c>
      <c r="W577" s="8"/>
      <c r="X577" s="84"/>
      <c r="Y577" s="8"/>
      <c r="Z577" s="8"/>
      <c r="AA577" s="8"/>
      <c r="AB577" s="8"/>
      <c r="AH577" s="1"/>
    </row>
    <row r="578" spans="21:34" ht="12.75" x14ac:dyDescent="0.2">
      <c r="U578" s="8"/>
      <c r="V578" s="8" t="s">
        <v>33</v>
      </c>
      <c r="W578" s="8"/>
      <c r="X578" s="84"/>
      <c r="Y578" s="8"/>
      <c r="Z578" s="8"/>
      <c r="AA578" s="8"/>
      <c r="AB578" s="8"/>
      <c r="AH578" s="1"/>
    </row>
    <row r="579" spans="21:34" ht="12.75" x14ac:dyDescent="0.2">
      <c r="U579" s="8"/>
      <c r="V579" s="8" t="s">
        <v>34</v>
      </c>
      <c r="W579" s="8"/>
      <c r="X579" s="84"/>
      <c r="Y579" s="8"/>
      <c r="Z579" s="8"/>
      <c r="AA579" s="8"/>
      <c r="AB579" s="8"/>
      <c r="AH579" s="1"/>
    </row>
    <row r="580" spans="21:34" ht="12.75" x14ac:dyDescent="0.2">
      <c r="U580" s="8"/>
      <c r="V580" s="8"/>
      <c r="W580" s="8"/>
      <c r="X580" s="84"/>
      <c r="Y580" s="8"/>
      <c r="Z580" s="8"/>
      <c r="AA580" s="8"/>
      <c r="AB580" s="8"/>
      <c r="AH580" s="1"/>
    </row>
    <row r="581" spans="21:34" ht="12.75" x14ac:dyDescent="0.2">
      <c r="U581" s="8">
        <v>25</v>
      </c>
      <c r="V581" s="8" t="s">
        <v>7</v>
      </c>
      <c r="W581" s="8"/>
      <c r="X581" s="84"/>
      <c r="Y581" s="8"/>
      <c r="Z581" s="8"/>
      <c r="AA581" s="8"/>
      <c r="AB581" s="8"/>
      <c r="AH581" s="1"/>
    </row>
    <row r="582" spans="21:34" ht="12.75" x14ac:dyDescent="0.2">
      <c r="U582" s="8"/>
      <c r="V582" s="8" t="s">
        <v>9</v>
      </c>
      <c r="W582" s="8"/>
      <c r="X582" s="84"/>
      <c r="Y582" s="8"/>
      <c r="Z582" s="8"/>
      <c r="AA582" s="8"/>
      <c r="AB582" s="8"/>
      <c r="AH582" s="1"/>
    </row>
    <row r="583" spans="21:34" ht="12.75" x14ac:dyDescent="0.2">
      <c r="U583" s="8"/>
      <c r="V583" s="8" t="s">
        <v>11</v>
      </c>
      <c r="W583" s="8"/>
      <c r="X583" s="84"/>
      <c r="Y583" s="8"/>
      <c r="Z583" s="8"/>
      <c r="AA583" s="8"/>
      <c r="AB583" s="8"/>
      <c r="AH583" s="1"/>
    </row>
    <row r="584" spans="21:34" ht="12.75" x14ac:dyDescent="0.2">
      <c r="U584" s="8"/>
      <c r="V584" s="8" t="s">
        <v>13</v>
      </c>
      <c r="W584" s="8"/>
      <c r="X584" s="84"/>
      <c r="Y584" s="8"/>
      <c r="Z584" s="8"/>
      <c r="AA584" s="8"/>
      <c r="AB584" s="8"/>
      <c r="AH584" s="1"/>
    </row>
    <row r="585" spans="21:34" ht="12.75" x14ac:dyDescent="0.2">
      <c r="U585" s="8"/>
      <c r="V585" s="8" t="s">
        <v>15</v>
      </c>
      <c r="W585" s="8"/>
      <c r="X585" s="84"/>
      <c r="Y585" s="8"/>
      <c r="Z585" s="8"/>
      <c r="AA585" s="8"/>
      <c r="AB585" s="8"/>
      <c r="AH585" s="1"/>
    </row>
    <row r="586" spans="21:34" ht="12.75" x14ac:dyDescent="0.2">
      <c r="U586" s="8"/>
      <c r="V586" s="8" t="s">
        <v>16</v>
      </c>
      <c r="W586" s="8"/>
      <c r="X586" s="84"/>
      <c r="Y586" s="8"/>
      <c r="Z586" s="8"/>
      <c r="AA586" s="8"/>
      <c r="AB586" s="8"/>
      <c r="AH586" s="1"/>
    </row>
    <row r="587" spans="21:34" ht="12.75" x14ac:dyDescent="0.2">
      <c r="U587" s="8"/>
      <c r="V587" s="8" t="s">
        <v>17</v>
      </c>
      <c r="W587" s="8"/>
      <c r="X587" s="84"/>
      <c r="Y587" s="8"/>
      <c r="Z587" s="8"/>
      <c r="AA587" s="8"/>
      <c r="AB587" s="8"/>
      <c r="AH587" s="1"/>
    </row>
    <row r="588" spans="21:34" ht="12.75" x14ac:dyDescent="0.2">
      <c r="U588" s="8"/>
      <c r="V588" s="8" t="s">
        <v>18</v>
      </c>
      <c r="W588" s="8"/>
      <c r="X588" s="84"/>
      <c r="Y588" s="8"/>
      <c r="Z588" s="8"/>
      <c r="AA588" s="8"/>
      <c r="AB588" s="8"/>
      <c r="AH588" s="1"/>
    </row>
    <row r="589" spans="21:34" ht="12.75" x14ac:dyDescent="0.2">
      <c r="U589" s="8"/>
      <c r="V589" s="8" t="s">
        <v>19</v>
      </c>
      <c r="W589" s="8"/>
      <c r="X589" s="84"/>
      <c r="Y589" s="8"/>
      <c r="Z589" s="8"/>
      <c r="AA589" s="8"/>
      <c r="AB589" s="8"/>
      <c r="AH589" s="1"/>
    </row>
    <row r="590" spans="21:34" ht="12.75" x14ac:dyDescent="0.2">
      <c r="U590" s="8"/>
      <c r="V590" s="8" t="s">
        <v>20</v>
      </c>
      <c r="W590" s="8"/>
      <c r="X590" s="84"/>
      <c r="Y590" s="8"/>
      <c r="Z590" s="8"/>
      <c r="AA590" s="8"/>
      <c r="AB590" s="8"/>
      <c r="AH590" s="1"/>
    </row>
    <row r="591" spans="21:34" ht="12.75" x14ac:dyDescent="0.2">
      <c r="U591" s="8"/>
      <c r="V591" s="8" t="s">
        <v>21</v>
      </c>
      <c r="W591" s="8"/>
      <c r="X591" s="84"/>
      <c r="Y591" s="8"/>
      <c r="Z591" s="8"/>
      <c r="AA591" s="8"/>
      <c r="AB591" s="8"/>
      <c r="AH591" s="1"/>
    </row>
    <row r="592" spans="21:34" ht="12.75" x14ac:dyDescent="0.2">
      <c r="U592" s="8"/>
      <c r="V592" s="8" t="s">
        <v>22</v>
      </c>
      <c r="W592" s="8"/>
      <c r="X592" s="84"/>
      <c r="Y592" s="8"/>
      <c r="Z592" s="8"/>
      <c r="AA592" s="8"/>
      <c r="AB592" s="8"/>
      <c r="AH592" s="1"/>
    </row>
    <row r="593" spans="21:34" ht="12.75" x14ac:dyDescent="0.2">
      <c r="U593" s="8"/>
      <c r="V593" s="8" t="s">
        <v>23</v>
      </c>
      <c r="W593" s="8"/>
      <c r="X593" s="84"/>
      <c r="Y593" s="8"/>
      <c r="Z593" s="8"/>
      <c r="AA593" s="8"/>
      <c r="AB593" s="8"/>
      <c r="AH593" s="1"/>
    </row>
    <row r="594" spans="21:34" ht="12.75" x14ac:dyDescent="0.2">
      <c r="U594" s="8"/>
      <c r="V594" s="8" t="s">
        <v>24</v>
      </c>
      <c r="W594" s="8"/>
      <c r="X594" s="84"/>
      <c r="Y594" s="8"/>
      <c r="Z594" s="8"/>
      <c r="AA594" s="8"/>
      <c r="AB594" s="8"/>
      <c r="AH594" s="1"/>
    </row>
    <row r="595" spans="21:34" ht="12.75" x14ac:dyDescent="0.2">
      <c r="U595" s="8"/>
      <c r="V595" s="8" t="s">
        <v>26</v>
      </c>
      <c r="W595" s="8"/>
      <c r="X595" s="84"/>
      <c r="Y595" s="8"/>
      <c r="Z595" s="8"/>
      <c r="AA595" s="8"/>
      <c r="AB595" s="8"/>
      <c r="AH595" s="1"/>
    </row>
    <row r="596" spans="21:34" ht="12.75" x14ac:dyDescent="0.2">
      <c r="U596" s="8"/>
      <c r="V596" s="8" t="s">
        <v>28</v>
      </c>
      <c r="W596" s="8"/>
      <c r="X596" s="84"/>
      <c r="Y596" s="8"/>
      <c r="Z596" s="8"/>
      <c r="AA596" s="8"/>
      <c r="AB596" s="8"/>
      <c r="AH596" s="1"/>
    </row>
    <row r="597" spans="21:34" ht="12.75" x14ac:dyDescent="0.2">
      <c r="U597" s="8"/>
      <c r="V597" s="8" t="s">
        <v>30</v>
      </c>
      <c r="W597" s="8"/>
      <c r="X597" s="84"/>
      <c r="Y597" s="8"/>
      <c r="Z597" s="8"/>
      <c r="AA597" s="8"/>
      <c r="AB597" s="8"/>
      <c r="AH597" s="1"/>
    </row>
    <row r="598" spans="21:34" ht="12.75" x14ac:dyDescent="0.2">
      <c r="U598" s="8"/>
      <c r="V598" s="8" t="s">
        <v>31</v>
      </c>
      <c r="W598" s="8"/>
      <c r="X598" s="84"/>
      <c r="Y598" s="8"/>
      <c r="Z598" s="8"/>
      <c r="AA598" s="8"/>
      <c r="AB598" s="8"/>
      <c r="AH598" s="1"/>
    </row>
    <row r="599" spans="21:34" ht="12.75" x14ac:dyDescent="0.2">
      <c r="U599" s="8"/>
      <c r="V599" s="8" t="s">
        <v>32</v>
      </c>
      <c r="W599" s="8"/>
      <c r="X599" s="84"/>
      <c r="Y599" s="8"/>
      <c r="Z599" s="8"/>
      <c r="AA599" s="8"/>
      <c r="AB599" s="8"/>
      <c r="AH599" s="1"/>
    </row>
    <row r="600" spans="21:34" ht="12.75" x14ac:dyDescent="0.2">
      <c r="U600" s="8"/>
      <c r="V600" s="8" t="s">
        <v>33</v>
      </c>
      <c r="W600" s="8"/>
      <c r="X600" s="84"/>
      <c r="Y600" s="8"/>
      <c r="Z600" s="8"/>
      <c r="AA600" s="8"/>
      <c r="AB600" s="8"/>
      <c r="AH600" s="1"/>
    </row>
    <row r="601" spans="21:34" ht="12.75" x14ac:dyDescent="0.2">
      <c r="U601" s="8"/>
      <c r="V601" s="8" t="s">
        <v>34</v>
      </c>
      <c r="W601" s="8"/>
      <c r="X601" s="84"/>
      <c r="Y601" s="8"/>
      <c r="Z601" s="8"/>
      <c r="AA601" s="8"/>
      <c r="AB601" s="8"/>
      <c r="AH601" s="1"/>
    </row>
    <row r="602" spans="21:34" ht="12.75" x14ac:dyDescent="0.2">
      <c r="U602" s="8"/>
      <c r="V602" s="8"/>
      <c r="W602" s="8"/>
      <c r="X602" s="8"/>
      <c r="Y602" s="8"/>
      <c r="Z602" s="8"/>
      <c r="AA602" s="8"/>
      <c r="AB602" s="8"/>
      <c r="AH602" s="1"/>
    </row>
    <row r="603" spans="21:34" ht="12.75" x14ac:dyDescent="0.2">
      <c r="U603" s="8">
        <v>26</v>
      </c>
      <c r="V603" s="8" t="s">
        <v>7</v>
      </c>
      <c r="W603" s="8"/>
      <c r="X603" s="8"/>
      <c r="Y603" s="8"/>
      <c r="Z603" s="8"/>
      <c r="AA603" s="8"/>
      <c r="AB603" s="8"/>
      <c r="AH603" s="1"/>
    </row>
    <row r="604" spans="21:34" ht="12.75" x14ac:dyDescent="0.2">
      <c r="U604" s="8"/>
      <c r="V604" s="8" t="s">
        <v>9</v>
      </c>
      <c r="W604" s="8"/>
      <c r="X604" s="8"/>
      <c r="Y604" s="8"/>
      <c r="Z604" s="8"/>
      <c r="AA604" s="8"/>
      <c r="AB604" s="8"/>
      <c r="AH604" s="1"/>
    </row>
    <row r="605" spans="21:34" ht="12.75" x14ac:dyDescent="0.2">
      <c r="U605" s="8"/>
      <c r="V605" s="8" t="s">
        <v>11</v>
      </c>
      <c r="W605" s="8"/>
      <c r="X605" s="8"/>
      <c r="Y605" s="8"/>
      <c r="Z605" s="8"/>
      <c r="AA605" s="8"/>
      <c r="AB605" s="8"/>
      <c r="AH605" s="1"/>
    </row>
    <row r="606" spans="21:34" ht="12.75" x14ac:dyDescent="0.2">
      <c r="U606" s="8"/>
      <c r="V606" s="8" t="s">
        <v>13</v>
      </c>
      <c r="W606" s="8"/>
      <c r="X606" s="8"/>
      <c r="Y606" s="8"/>
      <c r="Z606" s="8"/>
      <c r="AA606" s="8"/>
      <c r="AB606" s="8"/>
      <c r="AH606" s="1"/>
    </row>
    <row r="607" spans="21:34" ht="12.75" x14ac:dyDescent="0.2">
      <c r="U607" s="8"/>
      <c r="V607" s="8" t="s">
        <v>15</v>
      </c>
      <c r="W607" s="8"/>
      <c r="X607" s="8"/>
      <c r="Y607" s="8"/>
      <c r="Z607" s="8"/>
      <c r="AA607" s="8"/>
      <c r="AB607" s="8"/>
      <c r="AH607" s="1"/>
    </row>
    <row r="608" spans="21:34" ht="12.75" x14ac:dyDescent="0.2">
      <c r="U608" s="8"/>
      <c r="V608" s="8" t="s">
        <v>16</v>
      </c>
      <c r="W608" s="8"/>
      <c r="X608" s="8"/>
      <c r="Y608" s="8"/>
      <c r="Z608" s="8"/>
      <c r="AA608" s="8"/>
      <c r="AB608" s="8"/>
      <c r="AH608" s="1"/>
    </row>
    <row r="609" spans="21:34" ht="12.75" x14ac:dyDescent="0.2">
      <c r="U609" s="8"/>
      <c r="V609" s="8" t="s">
        <v>17</v>
      </c>
      <c r="W609" s="8"/>
      <c r="X609" s="8"/>
      <c r="Y609" s="8"/>
      <c r="Z609" s="8"/>
      <c r="AA609" s="8"/>
      <c r="AB609" s="8"/>
      <c r="AH609" s="1"/>
    </row>
    <row r="610" spans="21:34" ht="12.75" x14ac:dyDescent="0.2">
      <c r="U610" s="8"/>
      <c r="V610" s="8" t="s">
        <v>18</v>
      </c>
      <c r="W610" s="8"/>
      <c r="X610" s="8"/>
      <c r="Y610" s="8"/>
      <c r="Z610" s="8"/>
      <c r="AA610" s="8"/>
      <c r="AB610" s="8"/>
      <c r="AH610" s="1"/>
    </row>
    <row r="611" spans="21:34" ht="12.75" x14ac:dyDescent="0.2">
      <c r="U611" s="8"/>
      <c r="V611" s="8" t="s">
        <v>19</v>
      </c>
      <c r="W611" s="8"/>
      <c r="X611" s="8"/>
      <c r="Y611" s="8"/>
      <c r="Z611" s="8"/>
      <c r="AA611" s="8"/>
      <c r="AB611" s="8"/>
      <c r="AH611" s="1"/>
    </row>
    <row r="612" spans="21:34" ht="12.75" x14ac:dyDescent="0.2">
      <c r="U612" s="8"/>
      <c r="V612" s="8" t="s">
        <v>20</v>
      </c>
      <c r="W612" s="8"/>
      <c r="X612" s="8"/>
      <c r="Y612" s="8"/>
      <c r="Z612" s="8"/>
      <c r="AA612" s="8"/>
      <c r="AB612" s="8"/>
      <c r="AH612" s="1"/>
    </row>
    <row r="613" spans="21:34" ht="12.75" x14ac:dyDescent="0.2">
      <c r="U613" s="8"/>
      <c r="V613" s="8" t="s">
        <v>21</v>
      </c>
      <c r="W613" s="8"/>
      <c r="X613" s="8"/>
      <c r="Y613" s="8"/>
      <c r="Z613" s="8"/>
      <c r="AA613" s="8"/>
      <c r="AB613" s="8"/>
      <c r="AH613" s="1"/>
    </row>
    <row r="614" spans="21:34" ht="12.75" x14ac:dyDescent="0.2">
      <c r="U614" s="8"/>
      <c r="V614" s="8" t="s">
        <v>22</v>
      </c>
      <c r="W614" s="8"/>
      <c r="X614" s="8"/>
      <c r="Y614" s="8"/>
      <c r="Z614" s="8"/>
      <c r="AA614" s="8"/>
      <c r="AB614" s="8"/>
      <c r="AH614" s="1"/>
    </row>
    <row r="615" spans="21:34" ht="12.75" x14ac:dyDescent="0.2">
      <c r="U615" s="8"/>
      <c r="V615" s="8" t="s">
        <v>23</v>
      </c>
      <c r="W615" s="8"/>
      <c r="X615" s="8"/>
      <c r="Y615" s="8"/>
      <c r="Z615" s="8"/>
      <c r="AA615" s="8"/>
      <c r="AB615" s="8"/>
      <c r="AH615" s="1"/>
    </row>
    <row r="616" spans="21:34" ht="12.75" x14ac:dyDescent="0.2">
      <c r="U616" s="8"/>
      <c r="V616" s="8" t="s">
        <v>24</v>
      </c>
      <c r="W616" s="8"/>
      <c r="X616" s="8"/>
      <c r="Y616" s="8"/>
      <c r="Z616" s="8"/>
      <c r="AA616" s="8"/>
      <c r="AB616" s="8"/>
      <c r="AH616" s="1"/>
    </row>
    <row r="617" spans="21:34" ht="12.75" x14ac:dyDescent="0.2">
      <c r="U617" s="8"/>
      <c r="V617" s="8" t="s">
        <v>26</v>
      </c>
      <c r="W617" s="8"/>
      <c r="X617" s="8"/>
      <c r="Y617" s="8"/>
      <c r="Z617" s="8"/>
      <c r="AA617" s="8"/>
      <c r="AB617" s="8"/>
      <c r="AH617" s="1"/>
    </row>
    <row r="618" spans="21:34" ht="12.75" x14ac:dyDescent="0.2">
      <c r="U618" s="8"/>
      <c r="V618" s="8" t="s">
        <v>28</v>
      </c>
      <c r="W618" s="8"/>
      <c r="X618" s="8"/>
      <c r="Y618" s="8"/>
      <c r="Z618" s="8"/>
      <c r="AA618" s="8"/>
      <c r="AB618" s="8"/>
      <c r="AH618" s="1"/>
    </row>
    <row r="619" spans="21:34" ht="12.75" x14ac:dyDescent="0.2">
      <c r="U619" s="8"/>
      <c r="V619" s="8" t="s">
        <v>30</v>
      </c>
      <c r="W619" s="8"/>
      <c r="X619" s="8"/>
      <c r="Y619" s="8"/>
      <c r="Z619" s="8"/>
      <c r="AA619" s="8"/>
      <c r="AB619" s="8"/>
      <c r="AH619" s="1"/>
    </row>
    <row r="620" spans="21:34" ht="12.75" x14ac:dyDescent="0.2">
      <c r="U620" s="8"/>
      <c r="V620" s="8" t="s">
        <v>31</v>
      </c>
      <c r="W620" s="8"/>
      <c r="X620" s="8"/>
      <c r="Y620" s="8"/>
      <c r="Z620" s="8"/>
      <c r="AA620" s="8"/>
      <c r="AB620" s="8"/>
      <c r="AH620" s="1"/>
    </row>
    <row r="621" spans="21:34" ht="12.75" x14ac:dyDescent="0.2">
      <c r="U621" s="8"/>
      <c r="V621" s="8" t="s">
        <v>32</v>
      </c>
      <c r="W621" s="8"/>
      <c r="X621" s="8"/>
      <c r="Y621" s="8"/>
      <c r="Z621" s="8"/>
      <c r="AA621" s="8"/>
      <c r="AB621" s="8"/>
      <c r="AH621" s="1"/>
    </row>
    <row r="622" spans="21:34" ht="12.75" x14ac:dyDescent="0.2">
      <c r="U622" s="8"/>
      <c r="V622" s="8" t="s">
        <v>33</v>
      </c>
      <c r="W622" s="8"/>
      <c r="X622" s="8"/>
      <c r="Y622" s="8"/>
      <c r="Z622" s="8"/>
      <c r="AA622" s="8"/>
      <c r="AB622" s="8"/>
      <c r="AH622" s="1"/>
    </row>
    <row r="623" spans="21:34" ht="12.75" x14ac:dyDescent="0.2">
      <c r="U623" s="8"/>
      <c r="V623" s="8" t="s">
        <v>34</v>
      </c>
      <c r="W623" s="8"/>
      <c r="X623" s="8"/>
      <c r="Y623" s="8"/>
      <c r="Z623" s="8"/>
      <c r="AA623" s="8"/>
      <c r="AB623" s="8"/>
      <c r="AH623" s="1"/>
    </row>
    <row r="624" spans="21:34" ht="12.75" x14ac:dyDescent="0.2">
      <c r="U624" s="8"/>
      <c r="V624" s="8"/>
      <c r="W624" s="8"/>
      <c r="X624" s="8"/>
      <c r="Y624" s="8"/>
      <c r="Z624" s="8"/>
      <c r="AA624" s="8"/>
      <c r="AB624" s="8"/>
      <c r="AH624" s="1"/>
    </row>
    <row r="625" spans="21:34" ht="12.75" x14ac:dyDescent="0.2">
      <c r="U625" s="8">
        <v>27</v>
      </c>
      <c r="V625" s="8" t="s">
        <v>7</v>
      </c>
      <c r="W625" s="8"/>
      <c r="X625" s="8"/>
      <c r="Y625" s="8"/>
      <c r="Z625" s="8"/>
      <c r="AA625" s="8"/>
      <c r="AB625" s="8"/>
      <c r="AH625" s="1"/>
    </row>
    <row r="626" spans="21:34" ht="12.75" x14ac:dyDescent="0.2">
      <c r="U626" s="8"/>
      <c r="V626" s="8" t="s">
        <v>9</v>
      </c>
      <c r="W626" s="8"/>
      <c r="X626" s="8"/>
      <c r="Y626" s="8"/>
      <c r="Z626" s="8"/>
      <c r="AA626" s="8"/>
      <c r="AB626" s="8"/>
      <c r="AH626" s="1"/>
    </row>
    <row r="627" spans="21:34" ht="12.75" x14ac:dyDescent="0.2">
      <c r="U627" s="8"/>
      <c r="V627" s="8" t="s">
        <v>11</v>
      </c>
      <c r="W627" s="8"/>
      <c r="X627" s="8"/>
      <c r="Y627" s="8"/>
      <c r="Z627" s="8"/>
      <c r="AA627" s="8"/>
      <c r="AB627" s="8"/>
      <c r="AH627" s="1"/>
    </row>
    <row r="628" spans="21:34" ht="12.75" x14ac:dyDescent="0.2">
      <c r="U628" s="8"/>
      <c r="V628" s="8" t="s">
        <v>13</v>
      </c>
      <c r="W628" s="8"/>
      <c r="X628" s="8"/>
      <c r="Y628" s="8"/>
      <c r="Z628" s="8"/>
      <c r="AA628" s="8"/>
      <c r="AB628" s="8"/>
      <c r="AH628" s="1"/>
    </row>
    <row r="629" spans="21:34" ht="12.75" x14ac:dyDescent="0.2">
      <c r="U629" s="8"/>
      <c r="V629" s="8" t="s">
        <v>15</v>
      </c>
      <c r="W629" s="8"/>
      <c r="X629" s="8"/>
      <c r="Y629" s="8"/>
      <c r="Z629" s="8"/>
      <c r="AA629" s="8"/>
      <c r="AB629" s="8"/>
      <c r="AH629" s="1"/>
    </row>
    <row r="630" spans="21:34" ht="12.75" x14ac:dyDescent="0.2">
      <c r="U630" s="8"/>
      <c r="V630" s="8" t="s">
        <v>16</v>
      </c>
      <c r="W630" s="8"/>
      <c r="X630" s="8"/>
      <c r="Y630" s="8"/>
      <c r="Z630" s="8"/>
      <c r="AA630" s="8"/>
      <c r="AB630" s="8"/>
      <c r="AH630" s="1"/>
    </row>
    <row r="631" spans="21:34" ht="12.75" x14ac:dyDescent="0.2">
      <c r="U631" s="8"/>
      <c r="V631" s="8" t="s">
        <v>17</v>
      </c>
      <c r="W631" s="8"/>
      <c r="X631" s="8"/>
      <c r="Y631" s="8"/>
      <c r="Z631" s="8"/>
      <c r="AA631" s="8"/>
      <c r="AB631" s="8"/>
      <c r="AH631" s="1"/>
    </row>
    <row r="632" spans="21:34" ht="12.75" x14ac:dyDescent="0.2">
      <c r="U632" s="8"/>
      <c r="V632" s="8" t="s">
        <v>18</v>
      </c>
      <c r="W632" s="8"/>
      <c r="X632" s="8"/>
      <c r="Y632" s="8"/>
      <c r="Z632" s="8"/>
      <c r="AA632" s="8"/>
      <c r="AB632" s="8"/>
      <c r="AH632" s="1"/>
    </row>
    <row r="633" spans="21:34" ht="12.75" x14ac:dyDescent="0.2">
      <c r="U633" s="8"/>
      <c r="V633" s="8" t="s">
        <v>19</v>
      </c>
      <c r="W633" s="8"/>
      <c r="X633" s="8"/>
      <c r="Y633" s="8"/>
      <c r="Z633" s="8"/>
      <c r="AA633" s="8"/>
      <c r="AB633" s="8"/>
      <c r="AH633" s="1"/>
    </row>
    <row r="634" spans="21:34" ht="12.75" x14ac:dyDescent="0.2">
      <c r="U634" s="8"/>
      <c r="V634" s="8" t="s">
        <v>20</v>
      </c>
      <c r="W634" s="8"/>
      <c r="X634" s="8"/>
      <c r="Y634" s="8"/>
      <c r="Z634" s="8"/>
      <c r="AA634" s="8"/>
      <c r="AB634" s="8"/>
      <c r="AH634" s="1"/>
    </row>
    <row r="635" spans="21:34" ht="12.75" x14ac:dyDescent="0.2">
      <c r="U635" s="8"/>
      <c r="V635" s="8" t="s">
        <v>21</v>
      </c>
      <c r="W635" s="8"/>
      <c r="X635" s="8"/>
      <c r="Y635" s="8"/>
      <c r="Z635" s="8"/>
      <c r="AA635" s="8"/>
      <c r="AB635" s="8"/>
      <c r="AH635" s="1"/>
    </row>
    <row r="636" spans="21:34" ht="12.75" x14ac:dyDescent="0.2">
      <c r="U636" s="8"/>
      <c r="V636" s="8" t="s">
        <v>22</v>
      </c>
      <c r="W636" s="8"/>
      <c r="X636" s="8"/>
      <c r="Y636" s="8"/>
      <c r="Z636" s="8"/>
      <c r="AA636" s="8"/>
      <c r="AB636" s="8"/>
      <c r="AH636" s="1"/>
    </row>
    <row r="637" spans="21:34" ht="12.75" x14ac:dyDescent="0.2">
      <c r="U637" s="8"/>
      <c r="V637" s="8" t="s">
        <v>23</v>
      </c>
      <c r="W637" s="8"/>
      <c r="X637" s="8"/>
      <c r="Y637" s="8"/>
      <c r="Z637" s="8"/>
      <c r="AA637" s="8"/>
      <c r="AB637" s="8"/>
      <c r="AH637" s="1"/>
    </row>
    <row r="638" spans="21:34" ht="12.75" x14ac:dyDescent="0.2">
      <c r="U638" s="8"/>
      <c r="V638" s="8" t="s">
        <v>24</v>
      </c>
      <c r="W638" s="8"/>
      <c r="X638" s="8"/>
      <c r="Y638" s="8"/>
      <c r="Z638" s="8"/>
      <c r="AA638" s="8"/>
      <c r="AB638" s="8"/>
      <c r="AH638" s="1"/>
    </row>
    <row r="639" spans="21:34" ht="12.75" x14ac:dyDescent="0.2">
      <c r="U639" s="8"/>
      <c r="V639" s="8" t="s">
        <v>26</v>
      </c>
      <c r="W639" s="8"/>
      <c r="X639" s="8"/>
      <c r="Y639" s="8"/>
      <c r="Z639" s="8"/>
      <c r="AA639" s="8"/>
      <c r="AB639" s="8"/>
      <c r="AH639" s="1"/>
    </row>
    <row r="640" spans="21:34" ht="12.75" x14ac:dyDescent="0.2">
      <c r="U640" s="8"/>
      <c r="V640" s="8" t="s">
        <v>28</v>
      </c>
      <c r="W640" s="8"/>
      <c r="X640" s="8"/>
      <c r="Y640" s="8"/>
      <c r="Z640" s="8"/>
      <c r="AA640" s="8"/>
      <c r="AB640" s="8"/>
      <c r="AH640" s="1"/>
    </row>
    <row r="641" spans="21:34" ht="12.75" x14ac:dyDescent="0.2">
      <c r="U641" s="8"/>
      <c r="V641" s="8" t="s">
        <v>30</v>
      </c>
      <c r="W641" s="8"/>
      <c r="X641" s="8"/>
      <c r="Y641" s="8"/>
      <c r="Z641" s="8"/>
      <c r="AA641" s="8"/>
      <c r="AB641" s="8"/>
      <c r="AH641" s="1"/>
    </row>
    <row r="642" spans="21:34" ht="12.75" x14ac:dyDescent="0.2">
      <c r="U642" s="8"/>
      <c r="V642" s="8" t="s">
        <v>31</v>
      </c>
      <c r="W642" s="8"/>
      <c r="X642" s="8"/>
      <c r="Y642" s="8"/>
      <c r="Z642" s="8"/>
      <c r="AA642" s="8"/>
      <c r="AB642" s="8"/>
      <c r="AH642" s="1"/>
    </row>
    <row r="643" spans="21:34" ht="12.75" x14ac:dyDescent="0.2">
      <c r="U643" s="8"/>
      <c r="V643" s="8" t="s">
        <v>32</v>
      </c>
      <c r="W643" s="8"/>
      <c r="X643" s="8"/>
      <c r="Y643" s="8"/>
      <c r="Z643" s="8"/>
      <c r="AA643" s="8"/>
      <c r="AB643" s="8"/>
      <c r="AH643" s="1"/>
    </row>
    <row r="644" spans="21:34" ht="12.75" x14ac:dyDescent="0.2">
      <c r="U644" s="8"/>
      <c r="V644" s="8" t="s">
        <v>33</v>
      </c>
      <c r="W644" s="8"/>
      <c r="X644" s="8"/>
      <c r="Y644" s="8"/>
      <c r="Z644" s="8"/>
      <c r="AA644" s="8"/>
      <c r="AB644" s="8"/>
      <c r="AH644" s="1"/>
    </row>
    <row r="645" spans="21:34" ht="12.75" x14ac:dyDescent="0.2">
      <c r="U645" s="8"/>
      <c r="V645" s="8" t="s">
        <v>34</v>
      </c>
      <c r="W645" s="8"/>
      <c r="X645" s="8"/>
      <c r="Y645" s="8"/>
      <c r="Z645" s="8"/>
      <c r="AA645" s="8"/>
      <c r="AB645" s="8"/>
      <c r="AH645" s="1"/>
    </row>
    <row r="646" spans="21:34" ht="12.75" x14ac:dyDescent="0.2">
      <c r="U646" s="8"/>
      <c r="V646" s="8"/>
      <c r="W646" s="8"/>
      <c r="X646" s="8"/>
      <c r="Y646" s="8"/>
      <c r="Z646" s="8"/>
      <c r="AA646" s="8"/>
      <c r="AB646" s="8"/>
      <c r="AH646" s="1"/>
    </row>
    <row r="647" spans="21:34" ht="12.75" x14ac:dyDescent="0.2">
      <c r="U647" s="8">
        <v>28</v>
      </c>
      <c r="V647" s="8" t="s">
        <v>7</v>
      </c>
      <c r="W647" s="8"/>
      <c r="X647" s="8"/>
      <c r="Y647" s="8"/>
      <c r="Z647" s="8"/>
      <c r="AA647" s="8"/>
      <c r="AB647" s="8"/>
      <c r="AH647" s="1"/>
    </row>
    <row r="648" spans="21:34" ht="12.75" x14ac:dyDescent="0.2">
      <c r="U648" s="8"/>
      <c r="V648" s="8" t="s">
        <v>9</v>
      </c>
      <c r="W648" s="8"/>
      <c r="X648" s="8"/>
      <c r="Y648" s="8"/>
      <c r="Z648" s="8"/>
      <c r="AA648" s="8"/>
      <c r="AB648" s="8"/>
      <c r="AH648" s="1"/>
    </row>
    <row r="649" spans="21:34" ht="12.75" x14ac:dyDescent="0.2">
      <c r="U649" s="8"/>
      <c r="V649" s="8" t="s">
        <v>11</v>
      </c>
      <c r="W649" s="8"/>
      <c r="X649" s="8"/>
      <c r="Y649" s="8"/>
      <c r="Z649" s="8"/>
      <c r="AA649" s="8"/>
      <c r="AB649" s="8"/>
      <c r="AH649" s="1"/>
    </row>
    <row r="650" spans="21:34" ht="12.75" x14ac:dyDescent="0.2">
      <c r="U650" s="8"/>
      <c r="V650" s="8" t="s">
        <v>13</v>
      </c>
      <c r="W650" s="8"/>
      <c r="X650" s="8"/>
      <c r="Y650" s="8"/>
      <c r="Z650" s="8"/>
      <c r="AA650" s="8"/>
      <c r="AB650" s="8"/>
      <c r="AH650" s="1"/>
    </row>
    <row r="651" spans="21:34" ht="12.75" x14ac:dyDescent="0.2">
      <c r="U651" s="8"/>
      <c r="V651" s="8" t="s">
        <v>15</v>
      </c>
      <c r="W651" s="8"/>
      <c r="X651" s="8"/>
      <c r="Y651" s="8"/>
      <c r="Z651" s="8"/>
      <c r="AA651" s="8"/>
      <c r="AB651" s="8"/>
      <c r="AH651" s="1"/>
    </row>
    <row r="652" spans="21:34" ht="12.75" x14ac:dyDescent="0.2">
      <c r="U652" s="8"/>
      <c r="V652" s="8" t="s">
        <v>16</v>
      </c>
      <c r="W652" s="8"/>
      <c r="X652" s="8"/>
      <c r="Y652" s="8"/>
      <c r="Z652" s="8"/>
      <c r="AA652" s="8"/>
      <c r="AB652" s="8"/>
      <c r="AH652" s="1"/>
    </row>
    <row r="653" spans="21:34" ht="12.75" x14ac:dyDescent="0.2">
      <c r="U653" s="8"/>
      <c r="V653" s="8" t="s">
        <v>17</v>
      </c>
      <c r="W653" s="8"/>
      <c r="X653" s="8"/>
      <c r="Y653" s="8"/>
      <c r="Z653" s="8"/>
      <c r="AA653" s="8"/>
      <c r="AB653" s="8"/>
      <c r="AH653" s="1"/>
    </row>
    <row r="654" spans="21:34" ht="12.75" x14ac:dyDescent="0.2">
      <c r="U654" s="8"/>
      <c r="V654" s="8" t="s">
        <v>18</v>
      </c>
      <c r="W654" s="8"/>
      <c r="X654" s="8"/>
      <c r="Y654" s="8"/>
      <c r="Z654" s="8"/>
      <c r="AA654" s="8"/>
      <c r="AB654" s="8"/>
      <c r="AH654" s="1"/>
    </row>
    <row r="655" spans="21:34" ht="12.75" x14ac:dyDescent="0.2">
      <c r="U655" s="8"/>
      <c r="V655" s="8" t="s">
        <v>19</v>
      </c>
      <c r="W655" s="8"/>
      <c r="X655" s="8"/>
      <c r="Y655" s="8"/>
      <c r="Z655" s="8"/>
      <c r="AA655" s="8"/>
      <c r="AB655" s="8"/>
      <c r="AH655" s="1"/>
    </row>
    <row r="656" spans="21:34" ht="12.75" x14ac:dyDescent="0.2">
      <c r="U656" s="8"/>
      <c r="V656" s="8" t="s">
        <v>20</v>
      </c>
      <c r="W656" s="8"/>
      <c r="X656" s="8"/>
      <c r="Y656" s="8"/>
      <c r="Z656" s="8"/>
      <c r="AA656" s="8"/>
      <c r="AB656" s="8"/>
      <c r="AH656" s="1"/>
    </row>
    <row r="657" spans="21:34" ht="12.75" x14ac:dyDescent="0.2">
      <c r="U657" s="8"/>
      <c r="V657" s="8" t="s">
        <v>21</v>
      </c>
      <c r="W657" s="8"/>
      <c r="X657" s="8"/>
      <c r="Y657" s="8"/>
      <c r="Z657" s="8"/>
      <c r="AA657" s="8"/>
      <c r="AB657" s="8"/>
      <c r="AH657" s="1"/>
    </row>
    <row r="658" spans="21:34" ht="12.75" x14ac:dyDescent="0.2">
      <c r="U658" s="8"/>
      <c r="V658" s="8" t="s">
        <v>22</v>
      </c>
      <c r="W658" s="8"/>
      <c r="X658" s="8"/>
      <c r="Y658" s="8"/>
      <c r="Z658" s="8"/>
      <c r="AA658" s="8"/>
      <c r="AB658" s="8"/>
      <c r="AH658" s="1"/>
    </row>
    <row r="659" spans="21:34" ht="12.75" x14ac:dyDescent="0.2">
      <c r="U659" s="8"/>
      <c r="V659" s="8" t="s">
        <v>23</v>
      </c>
      <c r="W659" s="8"/>
      <c r="X659" s="8"/>
      <c r="Y659" s="8"/>
      <c r="Z659" s="8"/>
      <c r="AA659" s="8"/>
      <c r="AB659" s="8"/>
      <c r="AH659" s="1"/>
    </row>
    <row r="660" spans="21:34" ht="12.75" x14ac:dyDescent="0.2">
      <c r="U660" s="8"/>
      <c r="V660" s="8" t="s">
        <v>24</v>
      </c>
      <c r="W660" s="8"/>
      <c r="X660" s="8"/>
      <c r="Y660" s="8"/>
      <c r="Z660" s="8"/>
      <c r="AA660" s="8"/>
      <c r="AB660" s="8"/>
      <c r="AH660" s="1"/>
    </row>
    <row r="661" spans="21:34" ht="12.75" x14ac:dyDescent="0.2">
      <c r="U661" s="8"/>
      <c r="V661" s="8" t="s">
        <v>26</v>
      </c>
      <c r="W661" s="8"/>
      <c r="X661" s="8"/>
      <c r="Y661" s="8"/>
      <c r="Z661" s="8"/>
      <c r="AA661" s="8"/>
      <c r="AB661" s="8"/>
      <c r="AH661" s="1"/>
    </row>
    <row r="662" spans="21:34" ht="12.75" x14ac:dyDescent="0.2">
      <c r="U662" s="8"/>
      <c r="V662" s="8" t="s">
        <v>28</v>
      </c>
      <c r="W662" s="8"/>
      <c r="X662" s="8"/>
      <c r="Y662" s="8"/>
      <c r="Z662" s="8"/>
      <c r="AA662" s="8"/>
      <c r="AB662" s="8"/>
      <c r="AH662" s="1"/>
    </row>
    <row r="663" spans="21:34" ht="12.75" x14ac:dyDescent="0.2">
      <c r="U663" s="8"/>
      <c r="V663" s="8" t="s">
        <v>30</v>
      </c>
      <c r="W663" s="8"/>
      <c r="X663" s="8"/>
      <c r="Y663" s="8"/>
      <c r="Z663" s="8"/>
      <c r="AA663" s="8"/>
      <c r="AB663" s="8"/>
      <c r="AH663" s="1"/>
    </row>
    <row r="664" spans="21:34" ht="12.75" x14ac:dyDescent="0.2">
      <c r="U664" s="8"/>
      <c r="V664" s="8" t="s">
        <v>31</v>
      </c>
      <c r="W664" s="8"/>
      <c r="X664" s="8"/>
      <c r="Y664" s="8"/>
      <c r="Z664" s="8"/>
      <c r="AA664" s="8"/>
      <c r="AB664" s="8"/>
      <c r="AH664" s="1"/>
    </row>
    <row r="665" spans="21:34" ht="12.75" x14ac:dyDescent="0.2">
      <c r="U665" s="8"/>
      <c r="V665" s="8" t="s">
        <v>32</v>
      </c>
      <c r="W665" s="8"/>
      <c r="X665" s="8"/>
      <c r="Y665" s="8"/>
      <c r="Z665" s="8"/>
      <c r="AA665" s="8"/>
      <c r="AB665" s="8"/>
      <c r="AH665" s="1"/>
    </row>
    <row r="666" spans="21:34" ht="12.75" x14ac:dyDescent="0.2">
      <c r="U666" s="8"/>
      <c r="V666" s="8" t="s">
        <v>33</v>
      </c>
      <c r="W666" s="8"/>
      <c r="X666" s="8"/>
      <c r="Y666" s="8"/>
      <c r="Z666" s="8"/>
      <c r="AA666" s="8"/>
      <c r="AB666" s="8"/>
      <c r="AH666" s="1"/>
    </row>
    <row r="667" spans="21:34" ht="12.75" x14ac:dyDescent="0.2">
      <c r="U667" s="8"/>
      <c r="V667" s="8" t="s">
        <v>34</v>
      </c>
      <c r="W667" s="8"/>
      <c r="X667" s="8"/>
      <c r="Y667" s="8"/>
      <c r="Z667" s="8"/>
      <c r="AA667" s="8"/>
      <c r="AB667" s="8"/>
      <c r="AH667" s="1"/>
    </row>
    <row r="668" spans="21:34" ht="12.75" x14ac:dyDescent="0.2">
      <c r="U668" s="8"/>
      <c r="V668" s="8"/>
      <c r="W668" s="8"/>
      <c r="X668" s="8"/>
      <c r="Y668" s="8"/>
      <c r="Z668" s="8"/>
      <c r="AA668" s="8"/>
      <c r="AB668" s="8"/>
      <c r="AH668" s="1"/>
    </row>
    <row r="669" spans="21:34" ht="12.75" x14ac:dyDescent="0.2">
      <c r="U669" s="8">
        <v>28</v>
      </c>
      <c r="V669" s="8" t="s">
        <v>7</v>
      </c>
      <c r="W669" s="8"/>
      <c r="X669" s="8"/>
      <c r="Y669" s="8"/>
      <c r="Z669" s="8"/>
      <c r="AA669" s="8"/>
      <c r="AB669" s="8"/>
      <c r="AH669" s="1"/>
    </row>
    <row r="670" spans="21:34" ht="12.75" x14ac:dyDescent="0.2">
      <c r="U670" s="8"/>
      <c r="V670" s="8" t="s">
        <v>9</v>
      </c>
      <c r="W670" s="8"/>
      <c r="X670" s="8"/>
      <c r="Y670" s="8"/>
      <c r="Z670" s="8"/>
      <c r="AA670" s="8"/>
      <c r="AB670" s="8"/>
      <c r="AH670" s="1"/>
    </row>
    <row r="671" spans="21:34" ht="12.75" x14ac:dyDescent="0.2">
      <c r="U671" s="8"/>
      <c r="V671" s="8" t="s">
        <v>11</v>
      </c>
      <c r="W671" s="8"/>
      <c r="X671" s="8"/>
      <c r="Y671" s="8"/>
      <c r="Z671" s="8"/>
      <c r="AA671" s="8"/>
      <c r="AB671" s="8"/>
      <c r="AH671" s="1"/>
    </row>
    <row r="672" spans="21:34" ht="12.75" x14ac:dyDescent="0.2">
      <c r="U672" s="8"/>
      <c r="V672" s="8" t="s">
        <v>13</v>
      </c>
      <c r="W672" s="8"/>
      <c r="X672" s="8"/>
      <c r="Y672" s="8"/>
      <c r="Z672" s="8"/>
      <c r="AA672" s="8"/>
      <c r="AB672" s="8"/>
      <c r="AH672" s="1"/>
    </row>
    <row r="673" spans="21:34" ht="12.75" x14ac:dyDescent="0.2">
      <c r="U673" s="8"/>
      <c r="V673" s="8" t="s">
        <v>15</v>
      </c>
      <c r="W673" s="8"/>
      <c r="X673" s="8"/>
      <c r="Y673" s="8"/>
      <c r="Z673" s="8"/>
      <c r="AA673" s="8"/>
      <c r="AB673" s="8"/>
      <c r="AH673" s="1"/>
    </row>
    <row r="674" spans="21:34" ht="12.75" x14ac:dyDescent="0.2">
      <c r="U674" s="8"/>
      <c r="V674" s="8" t="s">
        <v>16</v>
      </c>
      <c r="W674" s="8"/>
      <c r="X674" s="8"/>
      <c r="Y674" s="8"/>
      <c r="Z674" s="8"/>
      <c r="AA674" s="8"/>
      <c r="AB674" s="8"/>
      <c r="AH674" s="1"/>
    </row>
    <row r="675" spans="21:34" ht="12.75" x14ac:dyDescent="0.2">
      <c r="U675" s="8"/>
      <c r="V675" s="8" t="s">
        <v>17</v>
      </c>
      <c r="W675" s="8"/>
      <c r="X675" s="8"/>
      <c r="Y675" s="8"/>
      <c r="Z675" s="8"/>
      <c r="AA675" s="8"/>
      <c r="AB675" s="8"/>
      <c r="AH675" s="1"/>
    </row>
    <row r="676" spans="21:34" ht="12.75" x14ac:dyDescent="0.2">
      <c r="U676" s="8"/>
      <c r="V676" s="8" t="s">
        <v>18</v>
      </c>
      <c r="W676" s="8"/>
      <c r="X676" s="8"/>
      <c r="Y676" s="8"/>
      <c r="Z676" s="8"/>
      <c r="AA676" s="8"/>
      <c r="AB676" s="8"/>
      <c r="AH676" s="1"/>
    </row>
    <row r="677" spans="21:34" ht="12.75" x14ac:dyDescent="0.2">
      <c r="U677" s="8"/>
      <c r="V677" s="8" t="s">
        <v>19</v>
      </c>
      <c r="W677" s="8"/>
      <c r="X677" s="8"/>
      <c r="Y677" s="8"/>
      <c r="Z677" s="8"/>
      <c r="AA677" s="8"/>
      <c r="AB677" s="8"/>
      <c r="AH677" s="1"/>
    </row>
    <row r="678" spans="21:34" ht="12.75" x14ac:dyDescent="0.2">
      <c r="U678" s="8"/>
      <c r="V678" s="8" t="s">
        <v>20</v>
      </c>
      <c r="W678" s="8"/>
      <c r="X678" s="8"/>
      <c r="Y678" s="8"/>
      <c r="Z678" s="8"/>
      <c r="AA678" s="8"/>
      <c r="AB678" s="8"/>
      <c r="AH678" s="1"/>
    </row>
    <row r="679" spans="21:34" ht="12.75" x14ac:dyDescent="0.2">
      <c r="U679" s="8"/>
      <c r="V679" s="8" t="s">
        <v>21</v>
      </c>
      <c r="W679" s="8"/>
      <c r="X679" s="8"/>
      <c r="Y679" s="8"/>
      <c r="Z679" s="8"/>
      <c r="AA679" s="8"/>
      <c r="AB679" s="8"/>
      <c r="AH679" s="1"/>
    </row>
    <row r="680" spans="21:34" ht="12.75" x14ac:dyDescent="0.2">
      <c r="U680" s="8"/>
      <c r="V680" s="8" t="s">
        <v>22</v>
      </c>
      <c r="W680" s="8"/>
      <c r="X680" s="8"/>
      <c r="Y680" s="8"/>
      <c r="Z680" s="8"/>
      <c r="AA680" s="8"/>
      <c r="AB680" s="8"/>
      <c r="AH680" s="1"/>
    </row>
    <row r="681" spans="21:34" ht="12.75" x14ac:dyDescent="0.2">
      <c r="U681" s="8"/>
      <c r="V681" s="8" t="s">
        <v>23</v>
      </c>
      <c r="W681" s="8"/>
      <c r="X681" s="8"/>
      <c r="Y681" s="8"/>
      <c r="Z681" s="8"/>
      <c r="AA681" s="8"/>
      <c r="AB681" s="8"/>
      <c r="AH681" s="1"/>
    </row>
    <row r="682" spans="21:34" ht="12.75" x14ac:dyDescent="0.2">
      <c r="U682" s="8"/>
      <c r="V682" s="8" t="s">
        <v>24</v>
      </c>
      <c r="W682" s="8"/>
      <c r="X682" s="8"/>
      <c r="Y682" s="8"/>
      <c r="Z682" s="8"/>
      <c r="AA682" s="8"/>
      <c r="AB682" s="8"/>
      <c r="AH682" s="1"/>
    </row>
    <row r="683" spans="21:34" ht="12.75" x14ac:dyDescent="0.2">
      <c r="U683" s="8"/>
      <c r="V683" s="8" t="s">
        <v>26</v>
      </c>
      <c r="W683" s="8"/>
      <c r="X683" s="8"/>
      <c r="Y683" s="8"/>
      <c r="Z683" s="8"/>
      <c r="AA683" s="8"/>
      <c r="AB683" s="8"/>
      <c r="AH683" s="1"/>
    </row>
    <row r="684" spans="21:34" ht="12.75" x14ac:dyDescent="0.2">
      <c r="U684" s="8"/>
      <c r="V684" s="8" t="s">
        <v>28</v>
      </c>
      <c r="W684" s="8"/>
      <c r="X684" s="8"/>
      <c r="Y684" s="8"/>
      <c r="Z684" s="8"/>
      <c r="AA684" s="8"/>
      <c r="AB684" s="8"/>
      <c r="AH684" s="1"/>
    </row>
    <row r="685" spans="21:34" ht="12.75" x14ac:dyDescent="0.2">
      <c r="U685" s="8"/>
      <c r="V685" s="8" t="s">
        <v>30</v>
      </c>
      <c r="W685" s="8"/>
      <c r="X685" s="8"/>
      <c r="Y685" s="8"/>
      <c r="Z685" s="8"/>
      <c r="AA685" s="8"/>
      <c r="AB685" s="8"/>
      <c r="AH685" s="1"/>
    </row>
    <row r="686" spans="21:34" ht="12.75" x14ac:dyDescent="0.2">
      <c r="U686" s="8"/>
      <c r="V686" s="8" t="s">
        <v>31</v>
      </c>
      <c r="W686" s="8"/>
      <c r="X686" s="8"/>
      <c r="Y686" s="8"/>
      <c r="Z686" s="8"/>
      <c r="AA686" s="8"/>
      <c r="AB686" s="8"/>
      <c r="AH686" s="1"/>
    </row>
    <row r="687" spans="21:34" ht="12.75" x14ac:dyDescent="0.2">
      <c r="U687" s="8"/>
      <c r="V687" s="8" t="s">
        <v>32</v>
      </c>
      <c r="W687" s="8"/>
      <c r="X687" s="8"/>
      <c r="Y687" s="8"/>
      <c r="Z687" s="8"/>
      <c r="AA687" s="8"/>
      <c r="AB687" s="8"/>
      <c r="AH687" s="1"/>
    </row>
    <row r="688" spans="21:34" ht="12.75" x14ac:dyDescent="0.2">
      <c r="U688" s="8"/>
      <c r="V688" s="8" t="s">
        <v>33</v>
      </c>
      <c r="W688" s="8"/>
      <c r="X688" s="8"/>
      <c r="Y688" s="8"/>
      <c r="Z688" s="8"/>
      <c r="AA688" s="8"/>
      <c r="AB688" s="8"/>
      <c r="AH688" s="1"/>
    </row>
    <row r="689" spans="21:34" ht="12.75" x14ac:dyDescent="0.2">
      <c r="U689" s="8"/>
      <c r="V689" s="8" t="s">
        <v>34</v>
      </c>
      <c r="W689" s="8"/>
      <c r="X689" s="8"/>
      <c r="Y689" s="8"/>
      <c r="Z689" s="8"/>
      <c r="AA689" s="8"/>
      <c r="AB689" s="8"/>
      <c r="AH689" s="1"/>
    </row>
    <row r="690" spans="21:34" ht="12.75" x14ac:dyDescent="0.2">
      <c r="U690" s="8"/>
      <c r="V690" s="8"/>
      <c r="W690" s="8"/>
      <c r="X690" s="8"/>
      <c r="Y690" s="8"/>
      <c r="Z690" s="8"/>
      <c r="AA690" s="8"/>
      <c r="AB690" s="8"/>
      <c r="AH690" s="1"/>
    </row>
    <row r="691" spans="21:34" ht="12.75" x14ac:dyDescent="0.2">
      <c r="U691" s="8">
        <v>29</v>
      </c>
      <c r="V691" s="8" t="s">
        <v>7</v>
      </c>
      <c r="W691" s="8"/>
      <c r="X691" s="8"/>
      <c r="Y691" s="8"/>
      <c r="Z691" s="8"/>
      <c r="AA691" s="8"/>
      <c r="AB691" s="8"/>
      <c r="AH691" s="1"/>
    </row>
    <row r="692" spans="21:34" ht="12.75" x14ac:dyDescent="0.2">
      <c r="U692" s="8"/>
      <c r="V692" s="8" t="s">
        <v>9</v>
      </c>
      <c r="W692" s="8"/>
      <c r="X692" s="8"/>
      <c r="Y692" s="8"/>
      <c r="Z692" s="8"/>
      <c r="AA692" s="8"/>
      <c r="AB692" s="8"/>
      <c r="AH692" s="1"/>
    </row>
    <row r="693" spans="21:34" ht="12.75" x14ac:dyDescent="0.2">
      <c r="U693" s="8"/>
      <c r="V693" s="8" t="s">
        <v>11</v>
      </c>
      <c r="W693" s="8"/>
      <c r="X693" s="8"/>
      <c r="Y693" s="8"/>
      <c r="Z693" s="8"/>
      <c r="AA693" s="8"/>
      <c r="AB693" s="8"/>
      <c r="AH693" s="1"/>
    </row>
    <row r="694" spans="21:34" ht="12.75" x14ac:dyDescent="0.2">
      <c r="U694" s="8"/>
      <c r="V694" s="8" t="s">
        <v>13</v>
      </c>
      <c r="W694" s="8"/>
      <c r="X694" s="8"/>
      <c r="Y694" s="8"/>
      <c r="Z694" s="8"/>
      <c r="AA694" s="8"/>
      <c r="AB694" s="8"/>
      <c r="AH694" s="1"/>
    </row>
    <row r="695" spans="21:34" ht="12.75" x14ac:dyDescent="0.2">
      <c r="U695" s="8"/>
      <c r="V695" s="8" t="s">
        <v>15</v>
      </c>
      <c r="W695" s="8"/>
      <c r="X695" s="8"/>
      <c r="Y695" s="8"/>
      <c r="Z695" s="8"/>
      <c r="AA695" s="8"/>
      <c r="AB695" s="8"/>
      <c r="AH695" s="1"/>
    </row>
    <row r="696" spans="21:34" ht="12.75" x14ac:dyDescent="0.2">
      <c r="U696" s="8"/>
      <c r="V696" s="8" t="s">
        <v>16</v>
      </c>
      <c r="W696" s="8"/>
      <c r="X696" s="8"/>
      <c r="Y696" s="8"/>
      <c r="Z696" s="8"/>
      <c r="AA696" s="8"/>
      <c r="AB696" s="8"/>
      <c r="AH696" s="1"/>
    </row>
    <row r="697" spans="21:34" ht="12.75" x14ac:dyDescent="0.2">
      <c r="U697" s="8"/>
      <c r="V697" s="8" t="s">
        <v>17</v>
      </c>
      <c r="W697" s="8"/>
      <c r="X697" s="8"/>
      <c r="Y697" s="8"/>
      <c r="Z697" s="8"/>
      <c r="AA697" s="8"/>
      <c r="AB697" s="8"/>
      <c r="AH697" s="1"/>
    </row>
    <row r="698" spans="21:34" ht="12.75" x14ac:dyDescent="0.2">
      <c r="U698" s="8"/>
      <c r="V698" s="8" t="s">
        <v>18</v>
      </c>
      <c r="W698" s="8"/>
      <c r="X698" s="8"/>
      <c r="Y698" s="8"/>
      <c r="Z698" s="8"/>
      <c r="AA698" s="8"/>
      <c r="AB698" s="8"/>
      <c r="AH698" s="1"/>
    </row>
    <row r="699" spans="21:34" ht="12.75" x14ac:dyDescent="0.2">
      <c r="U699" s="8"/>
      <c r="V699" s="8" t="s">
        <v>19</v>
      </c>
      <c r="W699" s="8"/>
      <c r="X699" s="8"/>
      <c r="Y699" s="8"/>
      <c r="Z699" s="8"/>
      <c r="AA699" s="8"/>
      <c r="AB699" s="8"/>
      <c r="AH699" s="1"/>
    </row>
    <row r="700" spans="21:34" ht="12.75" x14ac:dyDescent="0.2">
      <c r="U700" s="8"/>
      <c r="V700" s="8" t="s">
        <v>20</v>
      </c>
      <c r="W700" s="8"/>
      <c r="X700" s="8"/>
      <c r="Y700" s="8"/>
      <c r="Z700" s="8"/>
      <c r="AA700" s="8"/>
      <c r="AB700" s="8"/>
      <c r="AH700" s="1"/>
    </row>
    <row r="701" spans="21:34" ht="12.75" x14ac:dyDescent="0.2">
      <c r="U701" s="8"/>
      <c r="V701" s="8" t="s">
        <v>21</v>
      </c>
      <c r="W701" s="8"/>
      <c r="X701" s="8"/>
      <c r="Y701" s="8"/>
      <c r="Z701" s="8"/>
      <c r="AA701" s="8"/>
      <c r="AB701" s="8"/>
      <c r="AH701" s="1"/>
    </row>
    <row r="702" spans="21:34" ht="12.75" x14ac:dyDescent="0.2">
      <c r="U702" s="8"/>
      <c r="V702" s="8" t="s">
        <v>22</v>
      </c>
      <c r="W702" s="8"/>
      <c r="X702" s="8"/>
      <c r="Y702" s="8"/>
      <c r="Z702" s="8"/>
      <c r="AA702" s="8"/>
      <c r="AB702" s="8"/>
      <c r="AH702" s="1"/>
    </row>
    <row r="703" spans="21:34" ht="12.75" x14ac:dyDescent="0.2">
      <c r="U703" s="8"/>
      <c r="V703" s="8" t="s">
        <v>23</v>
      </c>
      <c r="W703" s="8"/>
      <c r="X703" s="8"/>
      <c r="Y703" s="8"/>
      <c r="Z703" s="8"/>
      <c r="AA703" s="8"/>
      <c r="AB703" s="8"/>
      <c r="AH703" s="1"/>
    </row>
    <row r="704" spans="21:34" ht="12.75" x14ac:dyDescent="0.2">
      <c r="U704" s="8"/>
      <c r="V704" s="8" t="s">
        <v>24</v>
      </c>
      <c r="W704" s="8"/>
      <c r="X704" s="8"/>
      <c r="Y704" s="8"/>
      <c r="Z704" s="8"/>
      <c r="AA704" s="8"/>
      <c r="AB704" s="8"/>
      <c r="AH704" s="1"/>
    </row>
    <row r="705" spans="21:34" ht="12.75" x14ac:dyDescent="0.2">
      <c r="U705" s="8"/>
      <c r="V705" s="8" t="s">
        <v>26</v>
      </c>
      <c r="W705" s="8"/>
      <c r="X705" s="8"/>
      <c r="Y705" s="8"/>
      <c r="Z705" s="8"/>
      <c r="AA705" s="8"/>
      <c r="AB705" s="8"/>
      <c r="AH705" s="1"/>
    </row>
    <row r="706" spans="21:34" ht="12.75" x14ac:dyDescent="0.2">
      <c r="U706" s="8"/>
      <c r="V706" s="8" t="s">
        <v>28</v>
      </c>
      <c r="W706" s="8"/>
      <c r="X706" s="8"/>
      <c r="Y706" s="8"/>
      <c r="Z706" s="8"/>
      <c r="AA706" s="8"/>
      <c r="AB706" s="8"/>
      <c r="AH706" s="1"/>
    </row>
    <row r="707" spans="21:34" ht="12.75" x14ac:dyDescent="0.2">
      <c r="U707" s="8"/>
      <c r="V707" s="8" t="s">
        <v>30</v>
      </c>
      <c r="W707" s="8"/>
      <c r="X707" s="8"/>
      <c r="Y707" s="8"/>
      <c r="Z707" s="8"/>
      <c r="AA707" s="8"/>
      <c r="AB707" s="8"/>
      <c r="AH707" s="1"/>
    </row>
    <row r="708" spans="21:34" ht="12.75" x14ac:dyDescent="0.2">
      <c r="U708" s="8"/>
      <c r="V708" s="8" t="s">
        <v>31</v>
      </c>
      <c r="W708" s="8"/>
      <c r="X708" s="8"/>
      <c r="Y708" s="8"/>
      <c r="Z708" s="8"/>
      <c r="AA708" s="8"/>
      <c r="AB708" s="8"/>
      <c r="AH708" s="1"/>
    </row>
    <row r="709" spans="21:34" ht="12.75" x14ac:dyDescent="0.2">
      <c r="U709" s="8"/>
      <c r="V709" s="8" t="s">
        <v>32</v>
      </c>
      <c r="W709" s="8"/>
      <c r="X709" s="8"/>
      <c r="Y709" s="8"/>
      <c r="Z709" s="8"/>
      <c r="AA709" s="8"/>
      <c r="AB709" s="8"/>
      <c r="AH709" s="1"/>
    </row>
    <row r="710" spans="21:34" ht="12.75" x14ac:dyDescent="0.2">
      <c r="U710" s="8"/>
      <c r="V710" s="8" t="s">
        <v>33</v>
      </c>
      <c r="W710" s="8"/>
      <c r="X710" s="8"/>
      <c r="Y710" s="8"/>
      <c r="Z710" s="8"/>
      <c r="AA710" s="8"/>
      <c r="AB710" s="8"/>
      <c r="AH710" s="1"/>
    </row>
    <row r="711" spans="21:34" ht="12.75" x14ac:dyDescent="0.2">
      <c r="U711" s="8"/>
      <c r="V711" s="8" t="s">
        <v>34</v>
      </c>
      <c r="W711" s="8"/>
      <c r="X711" s="8"/>
      <c r="Y711" s="8"/>
      <c r="Z711" s="8"/>
      <c r="AA711" s="8"/>
      <c r="AB711" s="8"/>
      <c r="AH711" s="1"/>
    </row>
    <row r="712" spans="21:34" ht="12.75" x14ac:dyDescent="0.2">
      <c r="U712" s="8"/>
      <c r="V712" s="8"/>
      <c r="W712" s="8"/>
      <c r="X712" s="8"/>
      <c r="Y712" s="8"/>
      <c r="Z712" s="8"/>
      <c r="AA712" s="8"/>
      <c r="AB712" s="8"/>
      <c r="AH712" s="1"/>
    </row>
    <row r="713" spans="21:34" ht="12.75" x14ac:dyDescent="0.2">
      <c r="U713" s="8">
        <v>30</v>
      </c>
      <c r="V713" s="8" t="s">
        <v>7</v>
      </c>
      <c r="W713" s="8"/>
      <c r="X713" s="8"/>
      <c r="Y713" s="8"/>
      <c r="Z713" s="8"/>
      <c r="AA713" s="8"/>
      <c r="AB713" s="8"/>
      <c r="AH713" s="1"/>
    </row>
    <row r="714" spans="21:34" ht="12.75" x14ac:dyDescent="0.2">
      <c r="U714" s="8"/>
      <c r="V714" s="8" t="s">
        <v>9</v>
      </c>
      <c r="W714" s="8"/>
      <c r="X714" s="8"/>
      <c r="Y714" s="8"/>
      <c r="Z714" s="8"/>
      <c r="AA714" s="8"/>
      <c r="AB714" s="8"/>
      <c r="AH714" s="1"/>
    </row>
    <row r="715" spans="21:34" ht="12.75" x14ac:dyDescent="0.2">
      <c r="U715" s="8"/>
      <c r="V715" s="8" t="s">
        <v>11</v>
      </c>
      <c r="W715" s="8"/>
      <c r="X715" s="8"/>
      <c r="Y715" s="8"/>
      <c r="Z715" s="8"/>
      <c r="AA715" s="8"/>
      <c r="AB715" s="8"/>
      <c r="AH715" s="1"/>
    </row>
    <row r="716" spans="21:34" ht="12.75" x14ac:dyDescent="0.2">
      <c r="U716" s="8"/>
      <c r="V716" s="8" t="s">
        <v>13</v>
      </c>
      <c r="W716" s="8"/>
      <c r="X716" s="8"/>
      <c r="Y716" s="8"/>
      <c r="Z716" s="8"/>
      <c r="AA716" s="8"/>
      <c r="AB716" s="8"/>
      <c r="AH716" s="1"/>
    </row>
    <row r="717" spans="21:34" ht="12.75" x14ac:dyDescent="0.2">
      <c r="U717" s="8"/>
      <c r="V717" s="8" t="s">
        <v>15</v>
      </c>
      <c r="W717" s="8"/>
      <c r="X717" s="8"/>
      <c r="Y717" s="8"/>
      <c r="Z717" s="8"/>
      <c r="AA717" s="8"/>
      <c r="AB717" s="8"/>
      <c r="AH717" s="1"/>
    </row>
    <row r="718" spans="21:34" ht="12.75" x14ac:dyDescent="0.2">
      <c r="U718" s="8"/>
      <c r="V718" s="8" t="s">
        <v>16</v>
      </c>
      <c r="W718" s="8"/>
      <c r="X718" s="8"/>
      <c r="Y718" s="8"/>
      <c r="Z718" s="8"/>
      <c r="AA718" s="8"/>
      <c r="AB718" s="8"/>
      <c r="AH718" s="1"/>
    </row>
    <row r="719" spans="21:34" ht="12.75" x14ac:dyDescent="0.2">
      <c r="U719" s="8"/>
      <c r="V719" s="8" t="s">
        <v>17</v>
      </c>
      <c r="W719" s="8"/>
      <c r="X719" s="8"/>
      <c r="Y719" s="8"/>
      <c r="Z719" s="8"/>
      <c r="AA719" s="8"/>
      <c r="AB719" s="8"/>
      <c r="AH719" s="1"/>
    </row>
    <row r="720" spans="21:34" ht="12.75" x14ac:dyDescent="0.2">
      <c r="U720" s="8"/>
      <c r="V720" s="8" t="s">
        <v>18</v>
      </c>
      <c r="W720" s="8"/>
      <c r="X720" s="8"/>
      <c r="Y720" s="8"/>
      <c r="Z720" s="8"/>
      <c r="AA720" s="8"/>
      <c r="AB720" s="8"/>
      <c r="AH720" s="1"/>
    </row>
    <row r="721" spans="21:34" ht="12.75" x14ac:dyDescent="0.2">
      <c r="U721" s="8"/>
      <c r="V721" s="8" t="s">
        <v>19</v>
      </c>
      <c r="W721" s="8"/>
      <c r="X721" s="8"/>
      <c r="Y721" s="8"/>
      <c r="Z721" s="8"/>
      <c r="AA721" s="8"/>
      <c r="AB721" s="8"/>
      <c r="AH721" s="1"/>
    </row>
    <row r="722" spans="21:34" ht="12.75" x14ac:dyDescent="0.2">
      <c r="U722" s="8"/>
      <c r="V722" s="8" t="s">
        <v>20</v>
      </c>
      <c r="W722" s="8"/>
      <c r="X722" s="8"/>
      <c r="Y722" s="8"/>
      <c r="Z722" s="8"/>
      <c r="AA722" s="8"/>
      <c r="AB722" s="8"/>
      <c r="AH722" s="1"/>
    </row>
    <row r="723" spans="21:34" ht="12.75" x14ac:dyDescent="0.2">
      <c r="U723" s="8"/>
      <c r="V723" s="8" t="s">
        <v>21</v>
      </c>
      <c r="W723" s="8"/>
      <c r="X723" s="8"/>
      <c r="Y723" s="8"/>
      <c r="Z723" s="8"/>
      <c r="AA723" s="8"/>
      <c r="AB723" s="8"/>
      <c r="AH723" s="1"/>
    </row>
    <row r="724" spans="21:34" ht="12.75" x14ac:dyDescent="0.2">
      <c r="U724" s="8"/>
      <c r="V724" s="8" t="s">
        <v>22</v>
      </c>
      <c r="W724" s="8"/>
      <c r="X724" s="8"/>
      <c r="Y724" s="8"/>
      <c r="Z724" s="8"/>
      <c r="AA724" s="8"/>
      <c r="AB724" s="8"/>
      <c r="AH724" s="1"/>
    </row>
    <row r="725" spans="21:34" ht="12.75" x14ac:dyDescent="0.2">
      <c r="U725" s="8"/>
      <c r="V725" s="8" t="s">
        <v>23</v>
      </c>
      <c r="W725" s="8"/>
      <c r="X725" s="8"/>
      <c r="Y725" s="8"/>
      <c r="Z725" s="8"/>
      <c r="AA725" s="8"/>
      <c r="AB725" s="8"/>
      <c r="AH725" s="1"/>
    </row>
    <row r="726" spans="21:34" ht="12.75" x14ac:dyDescent="0.2">
      <c r="U726" s="8"/>
      <c r="V726" s="8" t="s">
        <v>24</v>
      </c>
      <c r="W726" s="8"/>
      <c r="X726" s="8"/>
      <c r="Y726" s="8"/>
      <c r="Z726" s="8"/>
      <c r="AA726" s="8"/>
      <c r="AB726" s="8"/>
      <c r="AH726" s="1"/>
    </row>
    <row r="727" spans="21:34" ht="12.75" x14ac:dyDescent="0.2">
      <c r="U727" s="8"/>
      <c r="V727" s="8" t="s">
        <v>26</v>
      </c>
      <c r="W727" s="8"/>
      <c r="X727" s="8"/>
      <c r="Y727" s="8"/>
      <c r="Z727" s="8"/>
      <c r="AA727" s="8"/>
      <c r="AB727" s="8"/>
      <c r="AH727" s="1"/>
    </row>
    <row r="728" spans="21:34" ht="12.75" x14ac:dyDescent="0.2">
      <c r="U728" s="8"/>
      <c r="V728" s="8" t="s">
        <v>28</v>
      </c>
      <c r="W728" s="8"/>
      <c r="X728" s="8"/>
      <c r="Y728" s="8"/>
      <c r="Z728" s="8"/>
      <c r="AA728" s="8"/>
      <c r="AB728" s="8"/>
      <c r="AH728" s="1"/>
    </row>
    <row r="729" spans="21:34" ht="12.75" x14ac:dyDescent="0.2">
      <c r="U729" s="8"/>
      <c r="V729" s="8" t="s">
        <v>30</v>
      </c>
      <c r="W729" s="8"/>
      <c r="X729" s="8"/>
      <c r="Y729" s="8"/>
      <c r="Z729" s="8"/>
      <c r="AA729" s="8"/>
      <c r="AB729" s="8"/>
      <c r="AH729" s="1"/>
    </row>
    <row r="730" spans="21:34" ht="12.75" x14ac:dyDescent="0.2">
      <c r="U730" s="8"/>
      <c r="V730" s="8" t="s">
        <v>31</v>
      </c>
      <c r="W730" s="8"/>
      <c r="X730" s="8"/>
      <c r="Y730" s="8"/>
      <c r="Z730" s="8"/>
      <c r="AA730" s="8"/>
      <c r="AB730" s="8"/>
      <c r="AH730" s="1"/>
    </row>
    <row r="731" spans="21:34" ht="12.75" x14ac:dyDescent="0.2">
      <c r="U731" s="8"/>
      <c r="V731" s="8" t="s">
        <v>32</v>
      </c>
      <c r="W731" s="8"/>
      <c r="X731" s="8"/>
      <c r="Y731" s="8"/>
      <c r="Z731" s="8"/>
      <c r="AA731" s="8"/>
      <c r="AB731" s="8"/>
      <c r="AH731" s="1"/>
    </row>
    <row r="732" spans="21:34" ht="12.75" x14ac:dyDescent="0.2">
      <c r="U732" s="8"/>
      <c r="V732" s="8" t="s">
        <v>33</v>
      </c>
      <c r="W732" s="8"/>
      <c r="X732" s="8"/>
      <c r="Y732" s="8"/>
      <c r="Z732" s="8"/>
      <c r="AA732" s="8"/>
      <c r="AB732" s="8"/>
      <c r="AH732" s="1"/>
    </row>
    <row r="733" spans="21:34" ht="12.75" x14ac:dyDescent="0.2">
      <c r="U733" s="8"/>
      <c r="V733" s="8" t="s">
        <v>34</v>
      </c>
      <c r="W733" s="8"/>
      <c r="X733" s="8"/>
      <c r="Y733" s="8"/>
      <c r="Z733" s="8"/>
      <c r="AA733" s="8"/>
      <c r="AB733" s="8"/>
      <c r="AH733" s="1"/>
    </row>
    <row r="734" spans="21:34" ht="12.75" x14ac:dyDescent="0.2">
      <c r="U734" s="8"/>
      <c r="V734" s="8"/>
      <c r="W734" s="8"/>
      <c r="X734" s="8"/>
      <c r="Y734" s="8"/>
      <c r="Z734" s="8"/>
      <c r="AA734" s="8"/>
      <c r="AB734" s="8"/>
      <c r="AH734" s="1"/>
    </row>
    <row r="735" spans="21:34" ht="12.75" x14ac:dyDescent="0.2">
      <c r="U735" s="8">
        <v>31</v>
      </c>
      <c r="V735" s="8" t="s">
        <v>7</v>
      </c>
      <c r="W735" s="8"/>
      <c r="X735" s="8"/>
      <c r="Y735" s="8"/>
      <c r="Z735" s="8"/>
      <c r="AA735" s="8"/>
      <c r="AB735" s="8"/>
      <c r="AH735" s="1"/>
    </row>
    <row r="736" spans="21:34" ht="12.75" x14ac:dyDescent="0.2">
      <c r="U736" s="8"/>
      <c r="V736" s="8" t="s">
        <v>9</v>
      </c>
      <c r="W736" s="8"/>
      <c r="X736" s="8"/>
      <c r="Y736" s="8"/>
      <c r="Z736" s="8"/>
      <c r="AA736" s="8"/>
      <c r="AB736" s="8"/>
      <c r="AH736" s="1"/>
    </row>
    <row r="737" spans="21:34" ht="12.75" x14ac:dyDescent="0.2">
      <c r="U737" s="8"/>
      <c r="V737" s="8" t="s">
        <v>11</v>
      </c>
      <c r="W737" s="8"/>
      <c r="X737" s="8"/>
      <c r="Y737" s="8"/>
      <c r="Z737" s="8"/>
      <c r="AA737" s="8"/>
      <c r="AB737" s="8"/>
      <c r="AH737" s="1"/>
    </row>
    <row r="738" spans="21:34" ht="12.75" x14ac:dyDescent="0.2">
      <c r="U738" s="8"/>
      <c r="V738" s="8" t="s">
        <v>13</v>
      </c>
      <c r="W738" s="8"/>
      <c r="X738" s="8"/>
      <c r="Y738" s="8"/>
      <c r="Z738" s="8"/>
      <c r="AA738" s="8"/>
      <c r="AB738" s="8"/>
      <c r="AH738" s="1"/>
    </row>
    <row r="739" spans="21:34" ht="12.75" x14ac:dyDescent="0.2">
      <c r="U739" s="8"/>
      <c r="V739" s="8" t="s">
        <v>15</v>
      </c>
      <c r="W739" s="8"/>
      <c r="X739" s="8"/>
      <c r="Y739" s="8"/>
      <c r="Z739" s="8"/>
      <c r="AA739" s="8"/>
      <c r="AB739" s="8"/>
      <c r="AH739" s="1"/>
    </row>
    <row r="740" spans="21:34" ht="12.75" x14ac:dyDescent="0.2">
      <c r="U740" s="8"/>
      <c r="V740" s="8" t="s">
        <v>16</v>
      </c>
      <c r="W740" s="8"/>
      <c r="X740" s="8"/>
      <c r="Y740" s="8"/>
      <c r="Z740" s="8"/>
      <c r="AA740" s="8"/>
      <c r="AB740" s="8"/>
      <c r="AH740" s="1"/>
    </row>
    <row r="741" spans="21:34" ht="12.75" x14ac:dyDescent="0.2">
      <c r="U741" s="8"/>
      <c r="V741" s="8" t="s">
        <v>17</v>
      </c>
      <c r="W741" s="8"/>
      <c r="X741" s="8"/>
      <c r="Y741" s="8"/>
      <c r="Z741" s="8"/>
      <c r="AA741" s="8"/>
      <c r="AB741" s="8"/>
      <c r="AH741" s="1"/>
    </row>
    <row r="742" spans="21:34" ht="12.75" x14ac:dyDescent="0.2">
      <c r="U742" s="8"/>
      <c r="V742" s="8" t="s">
        <v>18</v>
      </c>
      <c r="W742" s="8"/>
      <c r="X742" s="8"/>
      <c r="Y742" s="8"/>
      <c r="Z742" s="8"/>
      <c r="AA742" s="8"/>
      <c r="AB742" s="8"/>
      <c r="AH742" s="1"/>
    </row>
    <row r="743" spans="21:34" ht="12.75" x14ac:dyDescent="0.2">
      <c r="U743" s="8"/>
      <c r="V743" s="8" t="s">
        <v>19</v>
      </c>
      <c r="W743" s="8"/>
      <c r="X743" s="8"/>
      <c r="Y743" s="8"/>
      <c r="Z743" s="8"/>
      <c r="AA743" s="8"/>
      <c r="AB743" s="8"/>
      <c r="AH743" s="1"/>
    </row>
    <row r="744" spans="21:34" ht="12.75" x14ac:dyDescent="0.2">
      <c r="U744" s="8"/>
      <c r="V744" s="8" t="s">
        <v>20</v>
      </c>
      <c r="W744" s="8"/>
      <c r="X744" s="8"/>
      <c r="Y744" s="8"/>
      <c r="Z744" s="8"/>
      <c r="AA744" s="8"/>
      <c r="AB744" s="8"/>
      <c r="AH744" s="1"/>
    </row>
    <row r="745" spans="21:34" ht="12.75" x14ac:dyDescent="0.2">
      <c r="U745" s="8"/>
      <c r="V745" s="8" t="s">
        <v>21</v>
      </c>
      <c r="W745" s="8"/>
      <c r="X745" s="8"/>
      <c r="Y745" s="8"/>
      <c r="Z745" s="8"/>
      <c r="AA745" s="8"/>
      <c r="AB745" s="8"/>
      <c r="AH745" s="1"/>
    </row>
    <row r="746" spans="21:34" ht="12.75" x14ac:dyDescent="0.2">
      <c r="U746" s="8"/>
      <c r="V746" s="8" t="s">
        <v>22</v>
      </c>
      <c r="W746" s="8"/>
      <c r="X746" s="8"/>
      <c r="Y746" s="8"/>
      <c r="Z746" s="8"/>
      <c r="AA746" s="8"/>
      <c r="AB746" s="8"/>
      <c r="AH746" s="1"/>
    </row>
    <row r="747" spans="21:34" ht="12.75" x14ac:dyDescent="0.2">
      <c r="U747" s="8"/>
      <c r="V747" s="8" t="s">
        <v>23</v>
      </c>
      <c r="W747" s="8"/>
      <c r="X747" s="8"/>
      <c r="Y747" s="8"/>
      <c r="Z747" s="8"/>
      <c r="AA747" s="8"/>
      <c r="AB747" s="8"/>
      <c r="AH747" s="1"/>
    </row>
    <row r="748" spans="21:34" ht="12.75" x14ac:dyDescent="0.2">
      <c r="U748" s="8"/>
      <c r="V748" s="8" t="s">
        <v>24</v>
      </c>
      <c r="W748" s="8"/>
      <c r="X748" s="8"/>
      <c r="Y748" s="8"/>
      <c r="Z748" s="8"/>
      <c r="AA748" s="8"/>
      <c r="AB748" s="8"/>
      <c r="AH748" s="1"/>
    </row>
    <row r="749" spans="21:34" ht="12.75" x14ac:dyDescent="0.2">
      <c r="U749" s="8"/>
      <c r="V749" s="8" t="s">
        <v>26</v>
      </c>
      <c r="W749" s="8"/>
      <c r="X749" s="8"/>
      <c r="Y749" s="8"/>
      <c r="Z749" s="8"/>
      <c r="AA749" s="8"/>
      <c r="AB749" s="8"/>
      <c r="AH749" s="1"/>
    </row>
    <row r="750" spans="21:34" ht="12.75" x14ac:dyDescent="0.2">
      <c r="U750" s="8"/>
      <c r="V750" s="8" t="s">
        <v>28</v>
      </c>
      <c r="W750" s="8"/>
      <c r="X750" s="8"/>
      <c r="Y750" s="8"/>
      <c r="Z750" s="8"/>
      <c r="AA750" s="8"/>
      <c r="AB750" s="8"/>
      <c r="AH750" s="1"/>
    </row>
    <row r="751" spans="21:34" ht="12.75" x14ac:dyDescent="0.2">
      <c r="U751" s="8"/>
      <c r="V751" s="8" t="s">
        <v>30</v>
      </c>
      <c r="W751" s="8"/>
      <c r="X751" s="8"/>
      <c r="Y751" s="8"/>
      <c r="Z751" s="8"/>
      <c r="AA751" s="8"/>
      <c r="AB751" s="8"/>
      <c r="AH751" s="1"/>
    </row>
    <row r="752" spans="21:34" ht="12.75" x14ac:dyDescent="0.2">
      <c r="U752" s="8"/>
      <c r="V752" s="8" t="s">
        <v>31</v>
      </c>
      <c r="W752" s="8"/>
      <c r="X752" s="8"/>
      <c r="Y752" s="8"/>
      <c r="Z752" s="8"/>
      <c r="AA752" s="8"/>
      <c r="AB752" s="8"/>
      <c r="AH752" s="1"/>
    </row>
    <row r="753" spans="21:34" ht="12.75" x14ac:dyDescent="0.2">
      <c r="U753" s="8"/>
      <c r="V753" s="8" t="s">
        <v>32</v>
      </c>
      <c r="W753" s="8"/>
      <c r="X753" s="8"/>
      <c r="Y753" s="8"/>
      <c r="Z753" s="8"/>
      <c r="AA753" s="8"/>
      <c r="AB753" s="8"/>
      <c r="AH753" s="1"/>
    </row>
    <row r="754" spans="21:34" ht="12.75" x14ac:dyDescent="0.2">
      <c r="U754" s="8"/>
      <c r="V754" s="8" t="s">
        <v>33</v>
      </c>
      <c r="W754" s="8"/>
      <c r="X754" s="8"/>
      <c r="Y754" s="8"/>
      <c r="Z754" s="8"/>
      <c r="AA754" s="8"/>
      <c r="AB754" s="8"/>
      <c r="AH754" s="1"/>
    </row>
    <row r="755" spans="21:34" ht="12.75" x14ac:dyDescent="0.2">
      <c r="U755" s="8"/>
      <c r="V755" s="8" t="s">
        <v>34</v>
      </c>
      <c r="W755" s="8"/>
      <c r="X755" s="8"/>
      <c r="Y755" s="8"/>
      <c r="Z755" s="8"/>
      <c r="AA755" s="8"/>
      <c r="AB755" s="8"/>
      <c r="AH755" s="1"/>
    </row>
    <row r="756" spans="21:34" ht="12.75" x14ac:dyDescent="0.2">
      <c r="U756" s="8"/>
      <c r="V756" s="8"/>
      <c r="W756" s="8"/>
      <c r="X756" s="8"/>
      <c r="Y756" s="8"/>
      <c r="Z756" s="8"/>
      <c r="AA756" s="8"/>
      <c r="AB756" s="8"/>
      <c r="AH756" s="1"/>
    </row>
    <row r="757" spans="21:34" ht="12.75" x14ac:dyDescent="0.2">
      <c r="U757" s="8">
        <v>32</v>
      </c>
      <c r="V757" s="8" t="s">
        <v>7</v>
      </c>
      <c r="W757" s="8"/>
      <c r="X757" s="8"/>
      <c r="Y757" s="8"/>
      <c r="Z757" s="8"/>
      <c r="AA757" s="8"/>
      <c r="AB757" s="8"/>
      <c r="AH757" s="1"/>
    </row>
    <row r="758" spans="21:34" ht="12.75" x14ac:dyDescent="0.2">
      <c r="U758" s="8"/>
      <c r="V758" s="8" t="s">
        <v>9</v>
      </c>
      <c r="W758" s="8"/>
      <c r="X758" s="8"/>
      <c r="Y758" s="8"/>
      <c r="Z758" s="8"/>
      <c r="AA758" s="8"/>
      <c r="AB758" s="8"/>
      <c r="AH758" s="1"/>
    </row>
    <row r="759" spans="21:34" ht="12.75" x14ac:dyDescent="0.2">
      <c r="U759" s="8"/>
      <c r="V759" s="8" t="s">
        <v>11</v>
      </c>
      <c r="W759" s="8"/>
      <c r="X759" s="8"/>
      <c r="Y759" s="8"/>
      <c r="Z759" s="8"/>
      <c r="AA759" s="8"/>
      <c r="AB759" s="8"/>
      <c r="AH759" s="1"/>
    </row>
    <row r="760" spans="21:34" ht="12.75" x14ac:dyDescent="0.2">
      <c r="U760" s="8"/>
      <c r="V760" s="8" t="s">
        <v>13</v>
      </c>
      <c r="W760" s="8"/>
      <c r="X760" s="8"/>
      <c r="Y760" s="8"/>
      <c r="Z760" s="8"/>
      <c r="AA760" s="8"/>
      <c r="AB760" s="8"/>
      <c r="AH760" s="1"/>
    </row>
    <row r="761" spans="21:34" ht="12.75" x14ac:dyDescent="0.2">
      <c r="U761" s="8"/>
      <c r="V761" s="8" t="s">
        <v>15</v>
      </c>
      <c r="W761" s="8"/>
      <c r="X761" s="8"/>
      <c r="Y761" s="8"/>
      <c r="Z761" s="8"/>
      <c r="AA761" s="8"/>
      <c r="AB761" s="8"/>
      <c r="AH761" s="1"/>
    </row>
    <row r="762" spans="21:34" ht="12.75" x14ac:dyDescent="0.2">
      <c r="U762" s="8"/>
      <c r="V762" s="8" t="s">
        <v>16</v>
      </c>
      <c r="W762" s="8"/>
      <c r="X762" s="8"/>
      <c r="Y762" s="8"/>
      <c r="Z762" s="8"/>
      <c r="AA762" s="8"/>
      <c r="AB762" s="8"/>
      <c r="AH762" s="1"/>
    </row>
    <row r="763" spans="21:34" ht="12.75" x14ac:dyDescent="0.2">
      <c r="U763" s="8"/>
      <c r="V763" s="8" t="s">
        <v>17</v>
      </c>
      <c r="W763" s="8"/>
      <c r="X763" s="8"/>
      <c r="Y763" s="8"/>
      <c r="Z763" s="8"/>
      <c r="AA763" s="8"/>
      <c r="AB763" s="8"/>
      <c r="AH763" s="1"/>
    </row>
    <row r="764" spans="21:34" ht="12.75" x14ac:dyDescent="0.2">
      <c r="U764" s="8"/>
      <c r="V764" s="8" t="s">
        <v>18</v>
      </c>
      <c r="W764" s="8"/>
      <c r="X764" s="8"/>
      <c r="Y764" s="8"/>
      <c r="Z764" s="8"/>
      <c r="AA764" s="8"/>
      <c r="AB764" s="8"/>
      <c r="AH764" s="1"/>
    </row>
    <row r="765" spans="21:34" ht="12.75" x14ac:dyDescent="0.2">
      <c r="U765" s="8"/>
      <c r="V765" s="8" t="s">
        <v>19</v>
      </c>
      <c r="W765" s="8"/>
      <c r="X765" s="8"/>
      <c r="Y765" s="8"/>
      <c r="Z765" s="8"/>
      <c r="AA765" s="8"/>
      <c r="AB765" s="8"/>
      <c r="AH765" s="1"/>
    </row>
    <row r="766" spans="21:34" ht="12.75" x14ac:dyDescent="0.2">
      <c r="U766" s="8"/>
      <c r="V766" s="8" t="s">
        <v>20</v>
      </c>
      <c r="W766" s="8"/>
      <c r="X766" s="8"/>
      <c r="Y766" s="8"/>
      <c r="Z766" s="8"/>
      <c r="AA766" s="8"/>
      <c r="AB766" s="8"/>
      <c r="AH766" s="1"/>
    </row>
    <row r="767" spans="21:34" ht="12.75" x14ac:dyDescent="0.2">
      <c r="U767" s="8"/>
      <c r="V767" s="8" t="s">
        <v>21</v>
      </c>
      <c r="W767" s="8"/>
      <c r="X767" s="8"/>
      <c r="Y767" s="8"/>
      <c r="Z767" s="8"/>
      <c r="AA767" s="8"/>
      <c r="AB767" s="8"/>
      <c r="AH767" s="1"/>
    </row>
    <row r="768" spans="21:34" ht="12.75" x14ac:dyDescent="0.2">
      <c r="U768" s="8"/>
      <c r="V768" s="8" t="s">
        <v>22</v>
      </c>
      <c r="W768" s="8"/>
      <c r="X768" s="8"/>
      <c r="Y768" s="8"/>
      <c r="Z768" s="8"/>
      <c r="AA768" s="8"/>
      <c r="AB768" s="8"/>
      <c r="AH768" s="1"/>
    </row>
    <row r="769" spans="21:34" ht="12.75" x14ac:dyDescent="0.2">
      <c r="U769" s="8"/>
      <c r="V769" s="8" t="s">
        <v>23</v>
      </c>
      <c r="W769" s="8"/>
      <c r="X769" s="8"/>
      <c r="Y769" s="8"/>
      <c r="Z769" s="8"/>
      <c r="AA769" s="8"/>
      <c r="AB769" s="8"/>
      <c r="AH769" s="1"/>
    </row>
    <row r="770" spans="21:34" ht="12.75" x14ac:dyDescent="0.2">
      <c r="U770" s="8"/>
      <c r="V770" s="8" t="s">
        <v>24</v>
      </c>
      <c r="W770" s="8"/>
      <c r="X770" s="8"/>
      <c r="Y770" s="8"/>
      <c r="Z770" s="8"/>
      <c r="AA770" s="8"/>
      <c r="AB770" s="8"/>
      <c r="AH770" s="1"/>
    </row>
    <row r="771" spans="21:34" ht="12.75" x14ac:dyDescent="0.2">
      <c r="U771" s="8"/>
      <c r="V771" s="8" t="s">
        <v>26</v>
      </c>
      <c r="W771" s="8"/>
      <c r="X771" s="8"/>
      <c r="Y771" s="8"/>
      <c r="Z771" s="8"/>
      <c r="AA771" s="8"/>
      <c r="AB771" s="8"/>
      <c r="AH771" s="1"/>
    </row>
    <row r="772" spans="21:34" ht="12.75" x14ac:dyDescent="0.2">
      <c r="U772" s="8"/>
      <c r="V772" s="8" t="s">
        <v>28</v>
      </c>
      <c r="W772" s="8"/>
      <c r="X772" s="8"/>
      <c r="Y772" s="8"/>
      <c r="Z772" s="8"/>
      <c r="AA772" s="8"/>
      <c r="AB772" s="8"/>
      <c r="AH772" s="1"/>
    </row>
    <row r="773" spans="21:34" ht="12.75" x14ac:dyDescent="0.2">
      <c r="U773" s="8"/>
      <c r="V773" s="8" t="s">
        <v>30</v>
      </c>
      <c r="W773" s="8"/>
      <c r="X773" s="8"/>
      <c r="Y773" s="8"/>
      <c r="Z773" s="8"/>
      <c r="AA773" s="8"/>
      <c r="AB773" s="8"/>
      <c r="AH773" s="1"/>
    </row>
    <row r="774" spans="21:34" ht="12.75" x14ac:dyDescent="0.2">
      <c r="U774" s="8"/>
      <c r="V774" s="8" t="s">
        <v>31</v>
      </c>
      <c r="W774" s="8"/>
      <c r="X774" s="8"/>
      <c r="Y774" s="8"/>
      <c r="Z774" s="8"/>
      <c r="AA774" s="8"/>
      <c r="AB774" s="8"/>
      <c r="AH774" s="1"/>
    </row>
    <row r="775" spans="21:34" ht="12.75" x14ac:dyDescent="0.2">
      <c r="U775" s="8"/>
      <c r="V775" s="8" t="s">
        <v>32</v>
      </c>
      <c r="W775" s="8"/>
      <c r="X775" s="8"/>
      <c r="Y775" s="8"/>
      <c r="Z775" s="8"/>
      <c r="AA775" s="8"/>
      <c r="AB775" s="8"/>
      <c r="AH775" s="1"/>
    </row>
    <row r="776" spans="21:34" ht="12.75" x14ac:dyDescent="0.2">
      <c r="U776" s="8"/>
      <c r="V776" s="8" t="s">
        <v>33</v>
      </c>
      <c r="W776" s="8"/>
      <c r="X776" s="8"/>
      <c r="Y776" s="8"/>
      <c r="Z776" s="8"/>
      <c r="AA776" s="8"/>
      <c r="AB776" s="8"/>
      <c r="AH776" s="1"/>
    </row>
    <row r="777" spans="21:34" ht="12.75" x14ac:dyDescent="0.2">
      <c r="U777" s="8"/>
      <c r="V777" s="8" t="s">
        <v>34</v>
      </c>
      <c r="W777" s="8"/>
      <c r="X777" s="8"/>
      <c r="Y777" s="8"/>
      <c r="Z777" s="8"/>
      <c r="AA777" s="8"/>
      <c r="AB777" s="8"/>
      <c r="AH777" s="1"/>
    </row>
    <row r="778" spans="21:34" ht="12.75" x14ac:dyDescent="0.2">
      <c r="U778" s="8"/>
      <c r="V778" s="8"/>
      <c r="W778" s="8"/>
      <c r="X778" s="8"/>
      <c r="Y778" s="8"/>
      <c r="Z778" s="8"/>
      <c r="AA778" s="8"/>
      <c r="AB778" s="8"/>
      <c r="AH778" s="1"/>
    </row>
    <row r="779" spans="21:34" ht="12.75" x14ac:dyDescent="0.2">
      <c r="U779" s="8">
        <v>33</v>
      </c>
      <c r="V779" s="8" t="s">
        <v>7</v>
      </c>
      <c r="W779" s="8"/>
      <c r="X779" s="8"/>
      <c r="Y779" s="8"/>
      <c r="Z779" s="8"/>
      <c r="AA779" s="8"/>
      <c r="AB779" s="8"/>
      <c r="AH779" s="1"/>
    </row>
    <row r="780" spans="21:34" ht="12.75" x14ac:dyDescent="0.2">
      <c r="U780" s="8"/>
      <c r="V780" s="8" t="s">
        <v>9</v>
      </c>
      <c r="W780" s="8"/>
      <c r="X780" s="8"/>
      <c r="Y780" s="8"/>
      <c r="Z780" s="8"/>
      <c r="AA780" s="8"/>
      <c r="AB780" s="8"/>
      <c r="AH780" s="1"/>
    </row>
    <row r="781" spans="21:34" ht="12.75" x14ac:dyDescent="0.2">
      <c r="U781" s="8"/>
      <c r="V781" s="8" t="s">
        <v>11</v>
      </c>
      <c r="W781" s="8"/>
      <c r="X781" s="8"/>
      <c r="Y781" s="8"/>
      <c r="Z781" s="8"/>
      <c r="AA781" s="8"/>
      <c r="AB781" s="8"/>
      <c r="AH781" s="1"/>
    </row>
    <row r="782" spans="21:34" ht="12.75" x14ac:dyDescent="0.2">
      <c r="U782" s="8"/>
      <c r="V782" s="8" t="s">
        <v>13</v>
      </c>
      <c r="W782" s="8"/>
      <c r="X782" s="8"/>
      <c r="Y782" s="8"/>
      <c r="Z782" s="8"/>
      <c r="AA782" s="8"/>
      <c r="AB782" s="8"/>
      <c r="AH782" s="1"/>
    </row>
    <row r="783" spans="21:34" ht="12.75" x14ac:dyDescent="0.2">
      <c r="U783" s="8"/>
      <c r="V783" s="8" t="s">
        <v>15</v>
      </c>
      <c r="W783" s="8"/>
      <c r="X783" s="8"/>
      <c r="Y783" s="8"/>
      <c r="Z783" s="8"/>
      <c r="AA783" s="8"/>
      <c r="AB783" s="8"/>
      <c r="AH783" s="1"/>
    </row>
    <row r="784" spans="21:34" ht="12.75" x14ac:dyDescent="0.2">
      <c r="U784" s="8"/>
      <c r="V784" s="8" t="s">
        <v>16</v>
      </c>
      <c r="W784" s="8"/>
      <c r="X784" s="8"/>
      <c r="Y784" s="8"/>
      <c r="Z784" s="8"/>
      <c r="AA784" s="8"/>
      <c r="AB784" s="8"/>
      <c r="AH784" s="1"/>
    </row>
    <row r="785" spans="21:34" ht="12.75" x14ac:dyDescent="0.2">
      <c r="U785" s="8"/>
      <c r="V785" s="8" t="s">
        <v>17</v>
      </c>
      <c r="W785" s="8"/>
      <c r="X785" s="8"/>
      <c r="Y785" s="8"/>
      <c r="Z785" s="8"/>
      <c r="AA785" s="8"/>
      <c r="AB785" s="8"/>
      <c r="AH785" s="1"/>
    </row>
    <row r="786" spans="21:34" ht="12.75" x14ac:dyDescent="0.2">
      <c r="U786" s="8"/>
      <c r="V786" s="8" t="s">
        <v>18</v>
      </c>
      <c r="W786" s="8"/>
      <c r="X786" s="8"/>
      <c r="Y786" s="8"/>
      <c r="Z786" s="8"/>
      <c r="AA786" s="8"/>
      <c r="AB786" s="8"/>
      <c r="AH786" s="1"/>
    </row>
    <row r="787" spans="21:34" ht="12.75" x14ac:dyDescent="0.2">
      <c r="U787" s="8"/>
      <c r="V787" s="8" t="s">
        <v>19</v>
      </c>
      <c r="W787" s="8"/>
      <c r="X787" s="8"/>
      <c r="Y787" s="8"/>
      <c r="Z787" s="8"/>
      <c r="AA787" s="8"/>
      <c r="AB787" s="8"/>
      <c r="AH787" s="1"/>
    </row>
    <row r="788" spans="21:34" ht="12.75" x14ac:dyDescent="0.2">
      <c r="U788" s="8"/>
      <c r="V788" s="8" t="s">
        <v>20</v>
      </c>
      <c r="W788" s="8"/>
      <c r="X788" s="8"/>
      <c r="Y788" s="8"/>
      <c r="Z788" s="8"/>
      <c r="AA788" s="8"/>
      <c r="AB788" s="8"/>
      <c r="AH788" s="1"/>
    </row>
    <row r="789" spans="21:34" ht="12.75" x14ac:dyDescent="0.2">
      <c r="U789" s="8"/>
      <c r="V789" s="8" t="s">
        <v>21</v>
      </c>
      <c r="W789" s="8"/>
      <c r="X789" s="8"/>
      <c r="Y789" s="8"/>
      <c r="Z789" s="8"/>
      <c r="AA789" s="8"/>
      <c r="AB789" s="8"/>
      <c r="AH789" s="1"/>
    </row>
    <row r="790" spans="21:34" ht="12.75" x14ac:dyDescent="0.2">
      <c r="U790" s="8"/>
      <c r="V790" s="8" t="s">
        <v>22</v>
      </c>
      <c r="W790" s="8"/>
      <c r="X790" s="8"/>
      <c r="Y790" s="8"/>
      <c r="Z790" s="8"/>
      <c r="AA790" s="8"/>
      <c r="AB790" s="8"/>
      <c r="AH790" s="1"/>
    </row>
    <row r="791" spans="21:34" ht="12.75" x14ac:dyDescent="0.2">
      <c r="U791" s="8"/>
      <c r="V791" s="8" t="s">
        <v>23</v>
      </c>
      <c r="W791" s="8"/>
      <c r="X791" s="8"/>
      <c r="Y791" s="8"/>
      <c r="Z791" s="8"/>
      <c r="AA791" s="8"/>
      <c r="AB791" s="8"/>
      <c r="AH791" s="1"/>
    </row>
    <row r="792" spans="21:34" ht="12.75" x14ac:dyDescent="0.2">
      <c r="U792" s="8"/>
      <c r="V792" s="8" t="s">
        <v>24</v>
      </c>
      <c r="W792" s="8"/>
      <c r="X792" s="8"/>
      <c r="Y792" s="8"/>
      <c r="Z792" s="8"/>
      <c r="AA792" s="8"/>
      <c r="AB792" s="8"/>
      <c r="AH792" s="1"/>
    </row>
    <row r="793" spans="21:34" ht="12.75" x14ac:dyDescent="0.2">
      <c r="U793" s="8"/>
      <c r="V793" s="8" t="s">
        <v>26</v>
      </c>
      <c r="W793" s="8"/>
      <c r="X793" s="8"/>
      <c r="Y793" s="8"/>
      <c r="Z793" s="8"/>
      <c r="AA793" s="8"/>
      <c r="AB793" s="8"/>
      <c r="AH793" s="1"/>
    </row>
    <row r="794" spans="21:34" ht="12.75" x14ac:dyDescent="0.2">
      <c r="U794" s="8"/>
      <c r="V794" s="8" t="s">
        <v>28</v>
      </c>
      <c r="W794" s="8"/>
      <c r="X794" s="8"/>
      <c r="Y794" s="8"/>
      <c r="Z794" s="8"/>
      <c r="AA794" s="8"/>
      <c r="AB794" s="8"/>
      <c r="AH794" s="1"/>
    </row>
    <row r="795" spans="21:34" ht="12.75" x14ac:dyDescent="0.2">
      <c r="U795" s="8"/>
      <c r="V795" s="8" t="s">
        <v>30</v>
      </c>
      <c r="W795" s="8"/>
      <c r="X795" s="8"/>
      <c r="Y795" s="8"/>
      <c r="Z795" s="8"/>
      <c r="AA795" s="8"/>
      <c r="AB795" s="8"/>
      <c r="AH795" s="1"/>
    </row>
    <row r="796" spans="21:34" ht="12.75" x14ac:dyDescent="0.2">
      <c r="U796" s="8"/>
      <c r="V796" s="8" t="s">
        <v>31</v>
      </c>
      <c r="W796" s="8"/>
      <c r="X796" s="8"/>
      <c r="Y796" s="8"/>
      <c r="Z796" s="8"/>
      <c r="AA796" s="8"/>
      <c r="AB796" s="8"/>
      <c r="AH796" s="1"/>
    </row>
    <row r="797" spans="21:34" ht="12.75" x14ac:dyDescent="0.2">
      <c r="U797" s="8"/>
      <c r="V797" s="8" t="s">
        <v>32</v>
      </c>
      <c r="W797" s="8"/>
      <c r="X797" s="8"/>
      <c r="Y797" s="8"/>
      <c r="Z797" s="8"/>
      <c r="AA797" s="8"/>
      <c r="AB797" s="8"/>
      <c r="AH797" s="1"/>
    </row>
    <row r="798" spans="21:34" ht="12.75" x14ac:dyDescent="0.2">
      <c r="U798" s="8"/>
      <c r="V798" s="8" t="s">
        <v>33</v>
      </c>
      <c r="W798" s="8"/>
      <c r="X798" s="8"/>
      <c r="Y798" s="8"/>
      <c r="Z798" s="8"/>
      <c r="AA798" s="8"/>
      <c r="AB798" s="8"/>
      <c r="AH798" s="1"/>
    </row>
    <row r="799" spans="21:34" ht="12.75" x14ac:dyDescent="0.2">
      <c r="U799" s="8"/>
      <c r="V799" s="8" t="s">
        <v>34</v>
      </c>
      <c r="W799" s="8"/>
      <c r="X799" s="8"/>
      <c r="Y799" s="8"/>
      <c r="Z799" s="8"/>
      <c r="AA799" s="8"/>
      <c r="AB799" s="8"/>
      <c r="AH799" s="1"/>
    </row>
    <row r="800" spans="21:34" ht="12.75" x14ac:dyDescent="0.2">
      <c r="U800" s="8"/>
      <c r="V800" s="8"/>
      <c r="W800" s="8"/>
      <c r="X800" s="8"/>
      <c r="Y800" s="8"/>
      <c r="Z800" s="8"/>
      <c r="AA800" s="8"/>
      <c r="AB800" s="8"/>
      <c r="AH800" s="1"/>
    </row>
    <row r="801" spans="21:34" ht="12.75" x14ac:dyDescent="0.2">
      <c r="U801" s="8">
        <v>34</v>
      </c>
      <c r="V801" s="8" t="s">
        <v>7</v>
      </c>
      <c r="W801" s="8"/>
      <c r="X801" s="8"/>
      <c r="Y801" s="8"/>
      <c r="Z801" s="8"/>
      <c r="AA801" s="8"/>
      <c r="AB801" s="8"/>
      <c r="AH801" s="1"/>
    </row>
    <row r="802" spans="21:34" ht="12.75" x14ac:dyDescent="0.2">
      <c r="U802" s="8"/>
      <c r="V802" s="8" t="s">
        <v>9</v>
      </c>
      <c r="W802" s="8"/>
      <c r="X802" s="8"/>
      <c r="Y802" s="8"/>
      <c r="Z802" s="8"/>
      <c r="AA802" s="8"/>
      <c r="AB802" s="8"/>
      <c r="AH802" s="1"/>
    </row>
    <row r="803" spans="21:34" ht="12.75" x14ac:dyDescent="0.2">
      <c r="U803" s="8"/>
      <c r="V803" s="8" t="s">
        <v>11</v>
      </c>
      <c r="W803" s="8"/>
      <c r="X803" s="8"/>
      <c r="Y803" s="8"/>
      <c r="Z803" s="8"/>
      <c r="AA803" s="8"/>
      <c r="AB803" s="8"/>
      <c r="AH803" s="1"/>
    </row>
    <row r="804" spans="21:34" ht="12.75" x14ac:dyDescent="0.2">
      <c r="U804" s="8"/>
      <c r="V804" s="8" t="s">
        <v>13</v>
      </c>
      <c r="W804" s="8"/>
      <c r="X804" s="8"/>
      <c r="Y804" s="8"/>
      <c r="Z804" s="8"/>
      <c r="AA804" s="8"/>
      <c r="AB804" s="8"/>
      <c r="AH804" s="1"/>
    </row>
    <row r="805" spans="21:34" ht="12.75" x14ac:dyDescent="0.2">
      <c r="U805" s="8"/>
      <c r="V805" s="8" t="s">
        <v>15</v>
      </c>
      <c r="W805" s="8"/>
      <c r="X805" s="8"/>
      <c r="Y805" s="8"/>
      <c r="Z805" s="8"/>
      <c r="AA805" s="8"/>
      <c r="AB805" s="8"/>
      <c r="AH805" s="1"/>
    </row>
    <row r="806" spans="21:34" ht="12.75" x14ac:dyDescent="0.2">
      <c r="U806" s="8"/>
      <c r="V806" s="8" t="s">
        <v>16</v>
      </c>
      <c r="W806" s="8"/>
      <c r="X806" s="8"/>
      <c r="Y806" s="8"/>
      <c r="Z806" s="8"/>
      <c r="AA806" s="8"/>
      <c r="AB806" s="8"/>
      <c r="AH806" s="1"/>
    </row>
    <row r="807" spans="21:34" ht="12.75" x14ac:dyDescent="0.2">
      <c r="U807" s="8"/>
      <c r="V807" s="8" t="s">
        <v>17</v>
      </c>
      <c r="W807" s="8"/>
      <c r="X807" s="8"/>
      <c r="Y807" s="8"/>
      <c r="Z807" s="8"/>
      <c r="AA807" s="8"/>
      <c r="AB807" s="8"/>
      <c r="AH807" s="1"/>
    </row>
    <row r="808" spans="21:34" ht="12.75" x14ac:dyDescent="0.2">
      <c r="U808" s="8"/>
      <c r="V808" s="8" t="s">
        <v>18</v>
      </c>
      <c r="W808" s="8"/>
      <c r="X808" s="8"/>
      <c r="Y808" s="8"/>
      <c r="Z808" s="8"/>
      <c r="AA808" s="8"/>
      <c r="AB808" s="8"/>
      <c r="AH808" s="1"/>
    </row>
    <row r="809" spans="21:34" ht="12.75" x14ac:dyDescent="0.2">
      <c r="U809" s="8"/>
      <c r="V809" s="8" t="s">
        <v>19</v>
      </c>
      <c r="W809" s="8"/>
      <c r="X809" s="8"/>
      <c r="Y809" s="8"/>
      <c r="Z809" s="8"/>
      <c r="AA809" s="8"/>
      <c r="AB809" s="8"/>
      <c r="AH809" s="1"/>
    </row>
    <row r="810" spans="21:34" ht="12.75" x14ac:dyDescent="0.2">
      <c r="U810" s="8"/>
      <c r="V810" s="8" t="s">
        <v>20</v>
      </c>
      <c r="W810" s="8"/>
      <c r="X810" s="8"/>
      <c r="Y810" s="8"/>
      <c r="Z810" s="8"/>
      <c r="AA810" s="8"/>
      <c r="AB810" s="8"/>
      <c r="AH810" s="1"/>
    </row>
    <row r="811" spans="21:34" ht="12.75" x14ac:dyDescent="0.2">
      <c r="U811" s="8"/>
      <c r="V811" s="8" t="s">
        <v>21</v>
      </c>
      <c r="W811" s="8"/>
      <c r="X811" s="8"/>
      <c r="Y811" s="8"/>
      <c r="Z811" s="8"/>
      <c r="AA811" s="8"/>
      <c r="AB811" s="8"/>
      <c r="AH811" s="1"/>
    </row>
    <row r="812" spans="21:34" ht="12.75" x14ac:dyDescent="0.2">
      <c r="U812" s="8"/>
      <c r="V812" s="8" t="s">
        <v>22</v>
      </c>
      <c r="W812" s="8"/>
      <c r="X812" s="8"/>
      <c r="Y812" s="8"/>
      <c r="Z812" s="8"/>
      <c r="AA812" s="8"/>
      <c r="AB812" s="8"/>
      <c r="AH812" s="1"/>
    </row>
    <row r="813" spans="21:34" ht="12.75" x14ac:dyDescent="0.2">
      <c r="U813" s="8"/>
      <c r="V813" s="8" t="s">
        <v>23</v>
      </c>
      <c r="W813" s="8"/>
      <c r="X813" s="8"/>
      <c r="Y813" s="8"/>
      <c r="Z813" s="8"/>
      <c r="AA813" s="8"/>
      <c r="AB813" s="8"/>
      <c r="AH813" s="1"/>
    </row>
    <row r="814" spans="21:34" ht="12.75" x14ac:dyDescent="0.2">
      <c r="U814" s="8"/>
      <c r="V814" s="8" t="s">
        <v>24</v>
      </c>
      <c r="W814" s="8"/>
      <c r="X814" s="8"/>
      <c r="Y814" s="8"/>
      <c r="Z814" s="8"/>
      <c r="AA814" s="8"/>
      <c r="AB814" s="8"/>
      <c r="AH814" s="1"/>
    </row>
    <row r="815" spans="21:34" ht="12.75" x14ac:dyDescent="0.2">
      <c r="U815" s="8"/>
      <c r="V815" s="8" t="s">
        <v>26</v>
      </c>
      <c r="W815" s="8"/>
      <c r="X815" s="8"/>
      <c r="Y815" s="8"/>
      <c r="Z815" s="8"/>
      <c r="AA815" s="8"/>
      <c r="AB815" s="8"/>
      <c r="AH815" s="1"/>
    </row>
    <row r="816" spans="21:34" ht="12.75" x14ac:dyDescent="0.2">
      <c r="U816" s="8"/>
      <c r="V816" s="8" t="s">
        <v>28</v>
      </c>
      <c r="W816" s="8"/>
      <c r="X816" s="8"/>
      <c r="Y816" s="8"/>
      <c r="Z816" s="8"/>
      <c r="AA816" s="8"/>
      <c r="AB816" s="8"/>
      <c r="AH816" s="1"/>
    </row>
    <row r="817" spans="21:34" ht="12.75" x14ac:dyDescent="0.2">
      <c r="U817" s="8"/>
      <c r="V817" s="8" t="s">
        <v>30</v>
      </c>
      <c r="W817" s="8"/>
      <c r="X817" s="8"/>
      <c r="Y817" s="8"/>
      <c r="Z817" s="8"/>
      <c r="AA817" s="8"/>
      <c r="AB817" s="8"/>
      <c r="AH817" s="1"/>
    </row>
    <row r="818" spans="21:34" ht="12.75" x14ac:dyDescent="0.2">
      <c r="U818" s="8"/>
      <c r="V818" s="8" t="s">
        <v>31</v>
      </c>
      <c r="W818" s="8"/>
      <c r="X818" s="8"/>
      <c r="Y818" s="8"/>
      <c r="Z818" s="8"/>
      <c r="AA818" s="8"/>
      <c r="AB818" s="8"/>
      <c r="AH818" s="1"/>
    </row>
    <row r="819" spans="21:34" ht="12.75" x14ac:dyDescent="0.2">
      <c r="U819" s="8"/>
      <c r="V819" s="8" t="s">
        <v>32</v>
      </c>
      <c r="W819" s="8"/>
      <c r="X819" s="8"/>
      <c r="Y819" s="8"/>
      <c r="Z819" s="8"/>
      <c r="AA819" s="8"/>
      <c r="AB819" s="8"/>
      <c r="AH819" s="1"/>
    </row>
    <row r="820" spans="21:34" ht="12.75" x14ac:dyDescent="0.2">
      <c r="U820" s="8"/>
      <c r="V820" s="8" t="s">
        <v>33</v>
      </c>
      <c r="W820" s="8"/>
      <c r="X820" s="8"/>
      <c r="Y820" s="8"/>
      <c r="Z820" s="8"/>
      <c r="AA820" s="8"/>
      <c r="AB820" s="8"/>
      <c r="AH820" s="1"/>
    </row>
    <row r="821" spans="21:34" ht="12.75" x14ac:dyDescent="0.2">
      <c r="U821" s="8"/>
      <c r="V821" s="8" t="s">
        <v>34</v>
      </c>
      <c r="W821" s="8"/>
      <c r="X821" s="8"/>
      <c r="Y821" s="8"/>
      <c r="Z821" s="8"/>
      <c r="AA821" s="8"/>
      <c r="AB821" s="8"/>
      <c r="AH821" s="1"/>
    </row>
    <row r="822" spans="21:34" ht="12.75" x14ac:dyDescent="0.2">
      <c r="U822" s="8"/>
      <c r="V822" s="8"/>
      <c r="W822" s="8"/>
      <c r="X822" s="8"/>
      <c r="Y822" s="8"/>
      <c r="Z822" s="8"/>
      <c r="AA822" s="8"/>
      <c r="AB822" s="8"/>
      <c r="AH822" s="1"/>
    </row>
    <row r="823" spans="21:34" ht="12.75" x14ac:dyDescent="0.2">
      <c r="U823" s="8">
        <v>35</v>
      </c>
      <c r="V823" s="8" t="s">
        <v>7</v>
      </c>
      <c r="W823" s="8"/>
      <c r="X823" s="8"/>
      <c r="Y823" s="8"/>
      <c r="Z823" s="8"/>
      <c r="AA823" s="8"/>
      <c r="AB823" s="8"/>
      <c r="AH823" s="1"/>
    </row>
    <row r="824" spans="21:34" ht="12.75" x14ac:dyDescent="0.2">
      <c r="U824" s="8"/>
      <c r="V824" s="8" t="s">
        <v>9</v>
      </c>
      <c r="W824" s="8"/>
      <c r="X824" s="8"/>
      <c r="Y824" s="8"/>
      <c r="Z824" s="8"/>
      <c r="AA824" s="8"/>
      <c r="AB824" s="8"/>
      <c r="AH824" s="1"/>
    </row>
    <row r="825" spans="21:34" ht="12.75" x14ac:dyDescent="0.2">
      <c r="U825" s="8"/>
      <c r="V825" s="8" t="s">
        <v>11</v>
      </c>
      <c r="W825" s="8"/>
      <c r="X825" s="8"/>
      <c r="Y825" s="8"/>
      <c r="Z825" s="8"/>
      <c r="AA825" s="8"/>
      <c r="AB825" s="8"/>
      <c r="AH825" s="1"/>
    </row>
    <row r="826" spans="21:34" ht="12.75" x14ac:dyDescent="0.2">
      <c r="U826" s="8"/>
      <c r="V826" s="8" t="s">
        <v>13</v>
      </c>
      <c r="W826" s="8"/>
      <c r="X826" s="8"/>
      <c r="Y826" s="8"/>
      <c r="Z826" s="8"/>
      <c r="AA826" s="8"/>
      <c r="AB826" s="8"/>
      <c r="AH826" s="1"/>
    </row>
    <row r="827" spans="21:34" ht="12.75" x14ac:dyDescent="0.2">
      <c r="U827" s="8"/>
      <c r="V827" s="8" t="s">
        <v>15</v>
      </c>
      <c r="W827" s="8"/>
      <c r="X827" s="8"/>
      <c r="Y827" s="8"/>
      <c r="Z827" s="8"/>
      <c r="AA827" s="8"/>
      <c r="AB827" s="8"/>
      <c r="AH827" s="1"/>
    </row>
    <row r="828" spans="21:34" ht="12.75" x14ac:dyDescent="0.2">
      <c r="U828" s="8"/>
      <c r="V828" s="8" t="s">
        <v>16</v>
      </c>
      <c r="W828" s="8"/>
      <c r="X828" s="8"/>
      <c r="Y828" s="8"/>
      <c r="Z828" s="8"/>
      <c r="AA828" s="8"/>
      <c r="AB828" s="8"/>
      <c r="AH828" s="1"/>
    </row>
    <row r="829" spans="21:34" ht="12.75" x14ac:dyDescent="0.2">
      <c r="U829" s="8"/>
      <c r="V829" s="8" t="s">
        <v>17</v>
      </c>
      <c r="W829" s="8"/>
      <c r="X829" s="8"/>
      <c r="Y829" s="8"/>
      <c r="Z829" s="8"/>
      <c r="AA829" s="8"/>
      <c r="AB829" s="8"/>
      <c r="AH829" s="1"/>
    </row>
    <row r="830" spans="21:34" ht="12.75" x14ac:dyDescent="0.2">
      <c r="U830" s="8"/>
      <c r="V830" s="8" t="s">
        <v>18</v>
      </c>
      <c r="W830" s="8"/>
      <c r="X830" s="8"/>
      <c r="Y830" s="8"/>
      <c r="Z830" s="8"/>
      <c r="AA830" s="8"/>
      <c r="AB830" s="8"/>
      <c r="AH830" s="1"/>
    </row>
    <row r="831" spans="21:34" ht="12.75" x14ac:dyDescent="0.2">
      <c r="U831" s="8"/>
      <c r="V831" s="8" t="s">
        <v>19</v>
      </c>
      <c r="W831" s="8"/>
      <c r="X831" s="8"/>
      <c r="Y831" s="8"/>
      <c r="Z831" s="8"/>
      <c r="AA831" s="8"/>
      <c r="AB831" s="8"/>
      <c r="AH831" s="1"/>
    </row>
    <row r="832" spans="21:34" ht="12.75" x14ac:dyDescent="0.2">
      <c r="U832" s="8"/>
      <c r="V832" s="8" t="s">
        <v>20</v>
      </c>
      <c r="W832" s="8"/>
      <c r="X832" s="8"/>
      <c r="Y832" s="8"/>
      <c r="Z832" s="8"/>
      <c r="AA832" s="8"/>
      <c r="AB832" s="8"/>
      <c r="AH832" s="1"/>
    </row>
    <row r="833" spans="21:34" ht="12.75" x14ac:dyDescent="0.2">
      <c r="U833" s="8"/>
      <c r="V833" s="8" t="s">
        <v>21</v>
      </c>
      <c r="W833" s="8"/>
      <c r="X833" s="8"/>
      <c r="Y833" s="8"/>
      <c r="Z833" s="8"/>
      <c r="AA833" s="8"/>
      <c r="AB833" s="8"/>
      <c r="AH833" s="1"/>
    </row>
    <row r="834" spans="21:34" ht="12.75" x14ac:dyDescent="0.2">
      <c r="U834" s="8"/>
      <c r="V834" s="8" t="s">
        <v>22</v>
      </c>
      <c r="W834" s="8"/>
      <c r="X834" s="8"/>
      <c r="Y834" s="8"/>
      <c r="Z834" s="8"/>
      <c r="AA834" s="8"/>
      <c r="AB834" s="8"/>
      <c r="AH834" s="1"/>
    </row>
    <row r="835" spans="21:34" ht="12.75" x14ac:dyDescent="0.2">
      <c r="U835" s="8"/>
      <c r="V835" s="8" t="s">
        <v>23</v>
      </c>
      <c r="W835" s="8"/>
      <c r="X835" s="8"/>
      <c r="Y835" s="8"/>
      <c r="Z835" s="8"/>
      <c r="AA835" s="8"/>
      <c r="AB835" s="8"/>
      <c r="AH835" s="1"/>
    </row>
    <row r="836" spans="21:34" ht="12.75" x14ac:dyDescent="0.2">
      <c r="U836" s="8"/>
      <c r="V836" s="8" t="s">
        <v>24</v>
      </c>
      <c r="W836" s="8"/>
      <c r="X836" s="8"/>
      <c r="Y836" s="8"/>
      <c r="Z836" s="8"/>
      <c r="AA836" s="8"/>
      <c r="AB836" s="8"/>
      <c r="AH836" s="1"/>
    </row>
    <row r="837" spans="21:34" ht="12.75" x14ac:dyDescent="0.2">
      <c r="U837" s="8"/>
      <c r="V837" s="8" t="s">
        <v>26</v>
      </c>
      <c r="W837" s="8"/>
      <c r="X837" s="8"/>
      <c r="Y837" s="8"/>
      <c r="Z837" s="8"/>
      <c r="AA837" s="8"/>
      <c r="AB837" s="8"/>
      <c r="AH837" s="1"/>
    </row>
    <row r="838" spans="21:34" ht="12.75" x14ac:dyDescent="0.2">
      <c r="U838" s="8"/>
      <c r="V838" s="8" t="s">
        <v>28</v>
      </c>
      <c r="W838" s="8"/>
      <c r="X838" s="8"/>
      <c r="Y838" s="8"/>
      <c r="Z838" s="8"/>
      <c r="AA838" s="8"/>
      <c r="AB838" s="8"/>
      <c r="AH838" s="1"/>
    </row>
    <row r="839" spans="21:34" ht="12.75" x14ac:dyDescent="0.2">
      <c r="U839" s="8"/>
      <c r="V839" s="8" t="s">
        <v>30</v>
      </c>
      <c r="W839" s="8"/>
      <c r="X839" s="8"/>
      <c r="Y839" s="8"/>
      <c r="Z839" s="8"/>
      <c r="AA839" s="8"/>
      <c r="AB839" s="8"/>
      <c r="AH839" s="1"/>
    </row>
    <row r="840" spans="21:34" ht="12.75" x14ac:dyDescent="0.2">
      <c r="U840" s="8"/>
      <c r="V840" s="8" t="s">
        <v>31</v>
      </c>
      <c r="W840" s="8"/>
      <c r="X840" s="8"/>
      <c r="Y840" s="8"/>
      <c r="Z840" s="8"/>
      <c r="AA840" s="8"/>
      <c r="AB840" s="8"/>
      <c r="AH840" s="1"/>
    </row>
    <row r="841" spans="21:34" ht="12.75" x14ac:dyDescent="0.2">
      <c r="U841" s="8"/>
      <c r="V841" s="8" t="s">
        <v>32</v>
      </c>
      <c r="W841" s="8"/>
      <c r="X841" s="8"/>
      <c r="Y841" s="8"/>
      <c r="Z841" s="8"/>
      <c r="AA841" s="8"/>
      <c r="AB841" s="8"/>
      <c r="AH841" s="1"/>
    </row>
    <row r="842" spans="21:34" ht="12.75" x14ac:dyDescent="0.2">
      <c r="U842" s="8"/>
      <c r="V842" s="8" t="s">
        <v>33</v>
      </c>
      <c r="W842" s="8"/>
      <c r="X842" s="8"/>
      <c r="Y842" s="8"/>
      <c r="Z842" s="8"/>
      <c r="AA842" s="8"/>
      <c r="AB842" s="8"/>
      <c r="AH842" s="1"/>
    </row>
    <row r="843" spans="21:34" ht="12.75" x14ac:dyDescent="0.2">
      <c r="U843" s="8"/>
      <c r="V843" s="8" t="s">
        <v>34</v>
      </c>
      <c r="W843" s="8"/>
      <c r="X843" s="8"/>
      <c r="Y843" s="8"/>
      <c r="Z843" s="8"/>
      <c r="AA843" s="8"/>
      <c r="AB843" s="8"/>
      <c r="AH843" s="1"/>
    </row>
    <row r="844" spans="21:34" ht="12.75" x14ac:dyDescent="0.2">
      <c r="U844" s="8"/>
      <c r="V844" s="8"/>
      <c r="W844" s="8"/>
      <c r="X844" s="8"/>
      <c r="Y844" s="8"/>
      <c r="Z844" s="8"/>
      <c r="AA844" s="8"/>
      <c r="AB844" s="8"/>
      <c r="AH844" s="1"/>
    </row>
    <row r="845" spans="21:34" ht="12.75" x14ac:dyDescent="0.2">
      <c r="U845" s="8">
        <v>36</v>
      </c>
      <c r="V845" s="8" t="s">
        <v>7</v>
      </c>
      <c r="W845" s="8"/>
      <c r="X845" s="8"/>
      <c r="Y845" s="8"/>
      <c r="Z845" s="8"/>
      <c r="AA845" s="8"/>
      <c r="AB845" s="8"/>
      <c r="AH845" s="1"/>
    </row>
    <row r="846" spans="21:34" ht="12.75" x14ac:dyDescent="0.2">
      <c r="U846" s="8"/>
      <c r="V846" s="8" t="s">
        <v>9</v>
      </c>
      <c r="W846" s="8"/>
      <c r="X846" s="8"/>
      <c r="Y846" s="8"/>
      <c r="Z846" s="8"/>
      <c r="AA846" s="8"/>
      <c r="AB846" s="8"/>
      <c r="AH846" s="1"/>
    </row>
    <row r="847" spans="21:34" ht="12.75" x14ac:dyDescent="0.2">
      <c r="U847" s="8"/>
      <c r="V847" s="8" t="s">
        <v>11</v>
      </c>
      <c r="W847" s="8"/>
      <c r="X847" s="8"/>
      <c r="Y847" s="8"/>
      <c r="Z847" s="8"/>
      <c r="AA847" s="8"/>
      <c r="AB847" s="8"/>
      <c r="AH847" s="1"/>
    </row>
    <row r="848" spans="21:34" ht="12.75" x14ac:dyDescent="0.2">
      <c r="U848" s="8"/>
      <c r="V848" s="8" t="s">
        <v>13</v>
      </c>
      <c r="W848" s="8"/>
      <c r="X848" s="8"/>
      <c r="Y848" s="8"/>
      <c r="Z848" s="8"/>
      <c r="AA848" s="8"/>
      <c r="AB848" s="8"/>
      <c r="AH848" s="1"/>
    </row>
    <row r="849" spans="21:34" ht="12.75" x14ac:dyDescent="0.2">
      <c r="U849" s="8"/>
      <c r="V849" s="8" t="s">
        <v>15</v>
      </c>
      <c r="W849" s="8"/>
      <c r="X849" s="8"/>
      <c r="Y849" s="8"/>
      <c r="Z849" s="8"/>
      <c r="AA849" s="8"/>
      <c r="AB849" s="8"/>
      <c r="AH849" s="1"/>
    </row>
    <row r="850" spans="21:34" ht="12.75" x14ac:dyDescent="0.2">
      <c r="U850" s="8"/>
      <c r="V850" s="8" t="s">
        <v>16</v>
      </c>
      <c r="W850" s="8"/>
      <c r="X850" s="8"/>
      <c r="Y850" s="8"/>
      <c r="Z850" s="8"/>
      <c r="AA850" s="8"/>
      <c r="AB850" s="8"/>
      <c r="AH850" s="1"/>
    </row>
    <row r="851" spans="21:34" ht="12.75" x14ac:dyDescent="0.2">
      <c r="U851" s="8"/>
      <c r="V851" s="8" t="s">
        <v>17</v>
      </c>
      <c r="W851" s="8"/>
      <c r="X851" s="8"/>
      <c r="Y851" s="8"/>
      <c r="Z851" s="8"/>
      <c r="AA851" s="8"/>
      <c r="AB851" s="8"/>
      <c r="AH851" s="1"/>
    </row>
    <row r="852" spans="21:34" ht="12.75" x14ac:dyDescent="0.2">
      <c r="U852" s="8"/>
      <c r="V852" s="8" t="s">
        <v>18</v>
      </c>
      <c r="W852" s="8"/>
      <c r="X852" s="8"/>
      <c r="Y852" s="8"/>
      <c r="Z852" s="8"/>
      <c r="AA852" s="8"/>
      <c r="AB852" s="8"/>
      <c r="AH852" s="1"/>
    </row>
    <row r="853" spans="21:34" ht="12.75" x14ac:dyDescent="0.2">
      <c r="U853" s="8"/>
      <c r="V853" s="8" t="s">
        <v>19</v>
      </c>
      <c r="W853" s="8"/>
      <c r="X853" s="8"/>
      <c r="Y853" s="8"/>
      <c r="Z853" s="8"/>
      <c r="AA853" s="8"/>
      <c r="AB853" s="8"/>
      <c r="AH853" s="1"/>
    </row>
    <row r="854" spans="21:34" ht="12.75" x14ac:dyDescent="0.2">
      <c r="U854" s="8"/>
      <c r="V854" s="8" t="s">
        <v>20</v>
      </c>
      <c r="W854" s="8"/>
      <c r="X854" s="8"/>
      <c r="Y854" s="8"/>
      <c r="Z854" s="8"/>
      <c r="AA854" s="8"/>
      <c r="AB854" s="8"/>
      <c r="AH854" s="1"/>
    </row>
    <row r="855" spans="21:34" ht="12.75" x14ac:dyDescent="0.2">
      <c r="U855" s="8"/>
      <c r="V855" s="8" t="s">
        <v>21</v>
      </c>
      <c r="W855" s="8"/>
      <c r="X855" s="8"/>
      <c r="Y855" s="8"/>
      <c r="Z855" s="8"/>
      <c r="AA855" s="8"/>
      <c r="AB855" s="8"/>
      <c r="AH855" s="1"/>
    </row>
    <row r="856" spans="21:34" ht="12.75" x14ac:dyDescent="0.2">
      <c r="U856" s="8"/>
      <c r="V856" s="8" t="s">
        <v>22</v>
      </c>
      <c r="W856" s="8"/>
      <c r="X856" s="8"/>
      <c r="Y856" s="8"/>
      <c r="Z856" s="8"/>
      <c r="AA856" s="8"/>
      <c r="AB856" s="8"/>
      <c r="AH856" s="1"/>
    </row>
    <row r="857" spans="21:34" ht="12.75" x14ac:dyDescent="0.2">
      <c r="U857" s="8"/>
      <c r="V857" s="8" t="s">
        <v>23</v>
      </c>
      <c r="W857" s="8"/>
      <c r="X857" s="8"/>
      <c r="Y857" s="8"/>
      <c r="Z857" s="8"/>
      <c r="AA857" s="8"/>
      <c r="AB857" s="8"/>
      <c r="AH857" s="1"/>
    </row>
    <row r="858" spans="21:34" ht="12.75" x14ac:dyDescent="0.2">
      <c r="U858" s="8"/>
      <c r="V858" s="8" t="s">
        <v>24</v>
      </c>
      <c r="W858" s="8"/>
      <c r="X858" s="8"/>
      <c r="Y858" s="8"/>
      <c r="Z858" s="8"/>
      <c r="AA858" s="8"/>
      <c r="AB858" s="8"/>
      <c r="AH858" s="1"/>
    </row>
    <row r="859" spans="21:34" ht="12.75" x14ac:dyDescent="0.2">
      <c r="U859" s="8"/>
      <c r="V859" s="8" t="s">
        <v>26</v>
      </c>
      <c r="W859" s="8"/>
      <c r="X859" s="8"/>
      <c r="Y859" s="8"/>
      <c r="Z859" s="8"/>
      <c r="AA859" s="8"/>
      <c r="AB859" s="8"/>
      <c r="AH859" s="1"/>
    </row>
    <row r="860" spans="21:34" ht="12.75" x14ac:dyDescent="0.2">
      <c r="U860" s="8"/>
      <c r="V860" s="8" t="s">
        <v>28</v>
      </c>
      <c r="W860" s="8"/>
      <c r="X860" s="8"/>
      <c r="Y860" s="8"/>
      <c r="Z860" s="8"/>
      <c r="AA860" s="8"/>
      <c r="AB860" s="8"/>
      <c r="AH860" s="1"/>
    </row>
    <row r="861" spans="21:34" ht="12.75" x14ac:dyDescent="0.2">
      <c r="U861" s="8"/>
      <c r="V861" s="8" t="s">
        <v>30</v>
      </c>
      <c r="W861" s="8"/>
      <c r="X861" s="8"/>
      <c r="Y861" s="8"/>
      <c r="Z861" s="8"/>
      <c r="AA861" s="8"/>
      <c r="AB861" s="8"/>
      <c r="AH861" s="1"/>
    </row>
    <row r="862" spans="21:34" ht="12.75" x14ac:dyDescent="0.2">
      <c r="U862" s="8"/>
      <c r="V862" s="8" t="s">
        <v>31</v>
      </c>
      <c r="W862" s="8"/>
      <c r="X862" s="8"/>
      <c r="Y862" s="8"/>
      <c r="Z862" s="8"/>
      <c r="AA862" s="8"/>
      <c r="AB862" s="8"/>
      <c r="AH862" s="1"/>
    </row>
    <row r="863" spans="21:34" ht="12.75" x14ac:dyDescent="0.2">
      <c r="U863" s="8"/>
      <c r="V863" s="8" t="s">
        <v>32</v>
      </c>
      <c r="W863" s="8"/>
      <c r="X863" s="8"/>
      <c r="Y863" s="8"/>
      <c r="Z863" s="8"/>
      <c r="AA863" s="8"/>
      <c r="AB863" s="8"/>
      <c r="AH863" s="1"/>
    </row>
    <row r="864" spans="21:34" ht="12.75" x14ac:dyDescent="0.2">
      <c r="U864" s="8"/>
      <c r="V864" s="8" t="s">
        <v>33</v>
      </c>
      <c r="W864" s="8"/>
      <c r="X864" s="8"/>
      <c r="Y864" s="8"/>
      <c r="Z864" s="8"/>
      <c r="AA864" s="8"/>
      <c r="AB864" s="8"/>
      <c r="AH864" s="1"/>
    </row>
    <row r="865" spans="21:34" ht="12.75" x14ac:dyDescent="0.2">
      <c r="U865" s="8"/>
      <c r="V865" s="8" t="s">
        <v>34</v>
      </c>
      <c r="W865" s="8"/>
      <c r="X865" s="8"/>
      <c r="Y865" s="8"/>
      <c r="Z865" s="8"/>
      <c r="AA865" s="8"/>
      <c r="AB865" s="8"/>
      <c r="AH865" s="1"/>
    </row>
    <row r="866" spans="21:34" ht="12.75" x14ac:dyDescent="0.2">
      <c r="U866" s="8"/>
      <c r="V866" s="8"/>
      <c r="W866" s="8"/>
      <c r="X866" s="8"/>
      <c r="Y866" s="8"/>
      <c r="Z866" s="8"/>
      <c r="AA866" s="8"/>
      <c r="AB866" s="8"/>
      <c r="AH866" s="1"/>
    </row>
    <row r="867" spans="21:34" ht="12.75" x14ac:dyDescent="0.2">
      <c r="U867" s="8">
        <v>37</v>
      </c>
      <c r="V867" s="8" t="s">
        <v>7</v>
      </c>
      <c r="W867" s="8"/>
      <c r="X867" s="8"/>
      <c r="Y867" s="8"/>
      <c r="Z867" s="8"/>
      <c r="AA867" s="8"/>
      <c r="AB867" s="8"/>
      <c r="AH867" s="1"/>
    </row>
    <row r="868" spans="21:34" ht="12.75" x14ac:dyDescent="0.2">
      <c r="U868" s="8"/>
      <c r="V868" s="8" t="s">
        <v>9</v>
      </c>
      <c r="W868" s="8"/>
      <c r="X868" s="8"/>
      <c r="Y868" s="8"/>
      <c r="Z868" s="8"/>
      <c r="AA868" s="8"/>
      <c r="AB868" s="8"/>
      <c r="AH868" s="1"/>
    </row>
    <row r="869" spans="21:34" ht="12.75" x14ac:dyDescent="0.2">
      <c r="U869" s="8"/>
      <c r="V869" s="8" t="s">
        <v>11</v>
      </c>
      <c r="W869" s="8"/>
      <c r="X869" s="8"/>
      <c r="Y869" s="8"/>
      <c r="Z869" s="8"/>
      <c r="AA869" s="8"/>
      <c r="AB869" s="8"/>
      <c r="AH869" s="1"/>
    </row>
    <row r="870" spans="21:34" ht="12.75" x14ac:dyDescent="0.2">
      <c r="U870" s="8"/>
      <c r="V870" s="8" t="s">
        <v>13</v>
      </c>
      <c r="W870" s="8"/>
      <c r="X870" s="8"/>
      <c r="Y870" s="8"/>
      <c r="Z870" s="8"/>
      <c r="AA870" s="8"/>
      <c r="AB870" s="8"/>
      <c r="AH870" s="1"/>
    </row>
    <row r="871" spans="21:34" ht="12.75" x14ac:dyDescent="0.2">
      <c r="U871" s="8"/>
      <c r="V871" s="8" t="s">
        <v>15</v>
      </c>
      <c r="W871" s="8"/>
      <c r="X871" s="8"/>
      <c r="Y871" s="8"/>
      <c r="Z871" s="8"/>
      <c r="AA871" s="8"/>
      <c r="AB871" s="8"/>
      <c r="AH871" s="1"/>
    </row>
    <row r="872" spans="21:34" ht="12.75" x14ac:dyDescent="0.2">
      <c r="U872" s="8"/>
      <c r="V872" s="8" t="s">
        <v>16</v>
      </c>
      <c r="W872" s="8"/>
      <c r="X872" s="8"/>
      <c r="Y872" s="8"/>
      <c r="Z872" s="8"/>
      <c r="AA872" s="8"/>
      <c r="AB872" s="8"/>
      <c r="AH872" s="1"/>
    </row>
    <row r="873" spans="21:34" ht="12.75" x14ac:dyDescent="0.2">
      <c r="U873" s="8"/>
      <c r="V873" s="8" t="s">
        <v>17</v>
      </c>
      <c r="W873" s="8"/>
      <c r="X873" s="8"/>
      <c r="Y873" s="8"/>
      <c r="Z873" s="8"/>
      <c r="AA873" s="8"/>
      <c r="AB873" s="8"/>
      <c r="AH873" s="1"/>
    </row>
    <row r="874" spans="21:34" ht="12.75" x14ac:dyDescent="0.2">
      <c r="U874" s="8"/>
      <c r="V874" s="8" t="s">
        <v>18</v>
      </c>
      <c r="W874" s="8"/>
      <c r="X874" s="8"/>
      <c r="Y874" s="8"/>
      <c r="Z874" s="8"/>
      <c r="AA874" s="8"/>
      <c r="AB874" s="8"/>
      <c r="AH874" s="1"/>
    </row>
    <row r="875" spans="21:34" ht="12.75" x14ac:dyDescent="0.2">
      <c r="U875" s="8"/>
      <c r="V875" s="8" t="s">
        <v>19</v>
      </c>
      <c r="W875" s="8"/>
      <c r="X875" s="8"/>
      <c r="Y875" s="8"/>
      <c r="Z875" s="8"/>
      <c r="AA875" s="8"/>
      <c r="AB875" s="8"/>
      <c r="AH875" s="1"/>
    </row>
    <row r="876" spans="21:34" ht="12.75" x14ac:dyDescent="0.2">
      <c r="U876" s="8"/>
      <c r="V876" s="8" t="s">
        <v>20</v>
      </c>
      <c r="W876" s="8"/>
      <c r="X876" s="8"/>
      <c r="Y876" s="8"/>
      <c r="Z876" s="8"/>
      <c r="AA876" s="8"/>
      <c r="AB876" s="8"/>
      <c r="AH876" s="1"/>
    </row>
    <row r="877" spans="21:34" ht="12.75" x14ac:dyDescent="0.2">
      <c r="U877" s="8"/>
      <c r="V877" s="8" t="s">
        <v>21</v>
      </c>
      <c r="W877" s="8"/>
      <c r="X877" s="8"/>
      <c r="Y877" s="8"/>
      <c r="Z877" s="8"/>
      <c r="AA877" s="8"/>
      <c r="AB877" s="8"/>
      <c r="AH877" s="1"/>
    </row>
    <row r="878" spans="21:34" ht="12.75" x14ac:dyDescent="0.2">
      <c r="U878" s="8"/>
      <c r="V878" s="8" t="s">
        <v>22</v>
      </c>
      <c r="W878" s="8"/>
      <c r="X878" s="8"/>
      <c r="Y878" s="8"/>
      <c r="Z878" s="8"/>
      <c r="AA878" s="8"/>
      <c r="AB878" s="8"/>
      <c r="AH878" s="1"/>
    </row>
    <row r="879" spans="21:34" ht="12.75" x14ac:dyDescent="0.2">
      <c r="U879" s="8"/>
      <c r="V879" s="8" t="s">
        <v>23</v>
      </c>
      <c r="W879" s="8"/>
      <c r="X879" s="8"/>
      <c r="Y879" s="8"/>
      <c r="Z879" s="8"/>
      <c r="AA879" s="8"/>
      <c r="AB879" s="8"/>
      <c r="AH879" s="1"/>
    </row>
    <row r="880" spans="21:34" ht="12.75" x14ac:dyDescent="0.2">
      <c r="U880" s="8"/>
      <c r="V880" s="8" t="s">
        <v>24</v>
      </c>
      <c r="W880" s="8"/>
      <c r="X880" s="8"/>
      <c r="Y880" s="8"/>
      <c r="Z880" s="8"/>
      <c r="AA880" s="8"/>
      <c r="AB880" s="8"/>
      <c r="AH880" s="1"/>
    </row>
    <row r="881" spans="21:34" ht="12.75" x14ac:dyDescent="0.2">
      <c r="U881" s="8"/>
      <c r="V881" s="8" t="s">
        <v>26</v>
      </c>
      <c r="W881" s="8"/>
      <c r="X881" s="8"/>
      <c r="Y881" s="8"/>
      <c r="Z881" s="8"/>
      <c r="AA881" s="8"/>
      <c r="AB881" s="8"/>
      <c r="AH881" s="1"/>
    </row>
    <row r="882" spans="21:34" ht="12.75" x14ac:dyDescent="0.2">
      <c r="U882" s="8"/>
      <c r="V882" s="8" t="s">
        <v>28</v>
      </c>
      <c r="W882" s="8"/>
      <c r="X882" s="8"/>
      <c r="Y882" s="8"/>
      <c r="Z882" s="8"/>
      <c r="AA882" s="8"/>
      <c r="AB882" s="8"/>
      <c r="AH882" s="1"/>
    </row>
    <row r="883" spans="21:34" ht="12.75" x14ac:dyDescent="0.2">
      <c r="U883" s="8"/>
      <c r="V883" s="8" t="s">
        <v>30</v>
      </c>
      <c r="W883" s="8"/>
      <c r="X883" s="8"/>
      <c r="Y883" s="8"/>
      <c r="Z883" s="8"/>
      <c r="AA883" s="8"/>
      <c r="AB883" s="8"/>
      <c r="AH883" s="1"/>
    </row>
    <row r="884" spans="21:34" ht="12.75" x14ac:dyDescent="0.2">
      <c r="U884" s="8"/>
      <c r="V884" s="8" t="s">
        <v>31</v>
      </c>
      <c r="W884" s="8"/>
      <c r="X884" s="8"/>
      <c r="Y884" s="8"/>
      <c r="Z884" s="8"/>
      <c r="AA884" s="8"/>
      <c r="AB884" s="8"/>
      <c r="AH884" s="1"/>
    </row>
    <row r="885" spans="21:34" ht="12.75" x14ac:dyDescent="0.2">
      <c r="U885" s="8"/>
      <c r="V885" s="8" t="s">
        <v>32</v>
      </c>
      <c r="W885" s="8"/>
      <c r="X885" s="8"/>
      <c r="Y885" s="8"/>
      <c r="Z885" s="8"/>
      <c r="AA885" s="8"/>
      <c r="AB885" s="8"/>
      <c r="AH885" s="1"/>
    </row>
    <row r="886" spans="21:34" ht="12.75" x14ac:dyDescent="0.2">
      <c r="U886" s="8"/>
      <c r="V886" s="8" t="s">
        <v>33</v>
      </c>
      <c r="W886" s="8"/>
      <c r="X886" s="8"/>
      <c r="Y886" s="8"/>
      <c r="Z886" s="8"/>
      <c r="AA886" s="8"/>
      <c r="AB886" s="8"/>
      <c r="AH886" s="1"/>
    </row>
    <row r="887" spans="21:34" ht="12.75" x14ac:dyDescent="0.2">
      <c r="U887" s="8"/>
      <c r="V887" s="8" t="s">
        <v>34</v>
      </c>
      <c r="W887" s="8"/>
      <c r="X887" s="8"/>
      <c r="Y887" s="8"/>
      <c r="Z887" s="8"/>
      <c r="AA887" s="8"/>
      <c r="AB887" s="8"/>
      <c r="AH887" s="1"/>
    </row>
    <row r="888" spans="21:34" ht="12.75" x14ac:dyDescent="0.2">
      <c r="U888" s="8"/>
      <c r="V888" s="8"/>
      <c r="W888" s="8"/>
      <c r="X888" s="8"/>
      <c r="Y888" s="8"/>
      <c r="Z888" s="8"/>
      <c r="AA888" s="8"/>
      <c r="AB888" s="8"/>
      <c r="AH888" s="1"/>
    </row>
    <row r="889" spans="21:34" ht="12.75" x14ac:dyDescent="0.2">
      <c r="U889" s="8">
        <v>38</v>
      </c>
      <c r="V889" s="8" t="s">
        <v>7</v>
      </c>
      <c r="W889" s="8"/>
      <c r="X889" s="8"/>
      <c r="Y889" s="8"/>
      <c r="Z889" s="8"/>
      <c r="AA889" s="8"/>
      <c r="AB889" s="8"/>
      <c r="AH889" s="1"/>
    </row>
    <row r="890" spans="21:34" ht="12.75" x14ac:dyDescent="0.2">
      <c r="U890" s="8"/>
      <c r="V890" s="8" t="s">
        <v>9</v>
      </c>
      <c r="W890" s="8"/>
      <c r="X890" s="8"/>
      <c r="Y890" s="8"/>
      <c r="Z890" s="8"/>
      <c r="AA890" s="8"/>
      <c r="AB890" s="8"/>
      <c r="AH890" s="1"/>
    </row>
    <row r="891" spans="21:34" ht="12.75" x14ac:dyDescent="0.2">
      <c r="U891" s="8"/>
      <c r="V891" s="8" t="s">
        <v>11</v>
      </c>
      <c r="W891" s="8"/>
      <c r="X891" s="8"/>
      <c r="Y891" s="8"/>
      <c r="Z891" s="8"/>
      <c r="AA891" s="8"/>
      <c r="AB891" s="8"/>
      <c r="AH891" s="1"/>
    </row>
    <row r="892" spans="21:34" ht="12.75" x14ac:dyDescent="0.2">
      <c r="U892" s="8"/>
      <c r="V892" s="8" t="s">
        <v>13</v>
      </c>
      <c r="W892" s="8"/>
      <c r="X892" s="8"/>
      <c r="Y892" s="8"/>
      <c r="Z892" s="8"/>
      <c r="AA892" s="8"/>
      <c r="AB892" s="8"/>
      <c r="AH892" s="1"/>
    </row>
    <row r="893" spans="21:34" ht="12.75" x14ac:dyDescent="0.2">
      <c r="U893" s="8"/>
      <c r="V893" s="8" t="s">
        <v>15</v>
      </c>
      <c r="W893" s="8"/>
      <c r="X893" s="8"/>
      <c r="Y893" s="8"/>
      <c r="Z893" s="8"/>
      <c r="AA893" s="8"/>
      <c r="AB893" s="8"/>
      <c r="AH893" s="1"/>
    </row>
    <row r="894" spans="21:34" ht="12.75" x14ac:dyDescent="0.2">
      <c r="U894" s="8"/>
      <c r="V894" s="8" t="s">
        <v>16</v>
      </c>
      <c r="W894" s="8"/>
      <c r="X894" s="8"/>
      <c r="Y894" s="8"/>
      <c r="Z894" s="8"/>
      <c r="AA894" s="8"/>
      <c r="AB894" s="8"/>
      <c r="AH894" s="1"/>
    </row>
    <row r="895" spans="21:34" ht="12.75" x14ac:dyDescent="0.2">
      <c r="U895" s="8"/>
      <c r="V895" s="8" t="s">
        <v>17</v>
      </c>
      <c r="W895" s="8"/>
      <c r="X895" s="8"/>
      <c r="Y895" s="8"/>
      <c r="Z895" s="8"/>
      <c r="AA895" s="8"/>
      <c r="AB895" s="8"/>
      <c r="AH895" s="1"/>
    </row>
    <row r="896" spans="21:34" ht="12.75" x14ac:dyDescent="0.2">
      <c r="U896" s="8"/>
      <c r="V896" s="8" t="s">
        <v>18</v>
      </c>
      <c r="W896" s="8"/>
      <c r="X896" s="8"/>
      <c r="Y896" s="8"/>
      <c r="Z896" s="8"/>
      <c r="AA896" s="8"/>
      <c r="AB896" s="8"/>
      <c r="AH896" s="1"/>
    </row>
    <row r="897" spans="21:34" ht="12.75" x14ac:dyDescent="0.2">
      <c r="U897" s="8"/>
      <c r="V897" s="8" t="s">
        <v>19</v>
      </c>
      <c r="W897" s="8"/>
      <c r="X897" s="8"/>
      <c r="Y897" s="8"/>
      <c r="Z897" s="8"/>
      <c r="AA897" s="8"/>
      <c r="AB897" s="8"/>
      <c r="AH897" s="1"/>
    </row>
    <row r="898" spans="21:34" ht="12.75" x14ac:dyDescent="0.2">
      <c r="U898" s="8"/>
      <c r="V898" s="8" t="s">
        <v>20</v>
      </c>
      <c r="W898" s="8"/>
      <c r="X898" s="8"/>
      <c r="Y898" s="8"/>
      <c r="Z898" s="8"/>
      <c r="AA898" s="8"/>
      <c r="AB898" s="8"/>
      <c r="AH898" s="1"/>
    </row>
    <row r="899" spans="21:34" ht="12.75" x14ac:dyDescent="0.2">
      <c r="U899" s="8"/>
      <c r="V899" s="8" t="s">
        <v>21</v>
      </c>
      <c r="W899" s="8"/>
      <c r="X899" s="8"/>
      <c r="Y899" s="8"/>
      <c r="Z899" s="8"/>
      <c r="AA899" s="8"/>
      <c r="AB899" s="8"/>
      <c r="AH899" s="1"/>
    </row>
    <row r="900" spans="21:34" ht="12.75" x14ac:dyDescent="0.2">
      <c r="U900" s="8"/>
      <c r="V900" s="8" t="s">
        <v>22</v>
      </c>
      <c r="W900" s="8"/>
      <c r="X900" s="8"/>
      <c r="Y900" s="8"/>
      <c r="Z900" s="8"/>
      <c r="AA900" s="8"/>
      <c r="AB900" s="8"/>
      <c r="AH900" s="1"/>
    </row>
    <row r="901" spans="21:34" ht="12.75" x14ac:dyDescent="0.2">
      <c r="U901" s="8"/>
      <c r="V901" s="8" t="s">
        <v>23</v>
      </c>
      <c r="W901" s="8"/>
      <c r="X901" s="8"/>
      <c r="Y901" s="8"/>
      <c r="Z901" s="8"/>
      <c r="AA901" s="8"/>
      <c r="AB901" s="8"/>
      <c r="AH901" s="1"/>
    </row>
    <row r="902" spans="21:34" ht="12.75" x14ac:dyDescent="0.2">
      <c r="U902" s="8"/>
      <c r="V902" s="8" t="s">
        <v>24</v>
      </c>
      <c r="W902" s="8"/>
      <c r="X902" s="8"/>
      <c r="Y902" s="8"/>
      <c r="Z902" s="8"/>
      <c r="AA902" s="8"/>
      <c r="AB902" s="8"/>
      <c r="AH902" s="1"/>
    </row>
    <row r="903" spans="21:34" ht="12.75" x14ac:dyDescent="0.2">
      <c r="U903" s="8"/>
      <c r="V903" s="8" t="s">
        <v>26</v>
      </c>
      <c r="W903" s="8"/>
      <c r="X903" s="8"/>
      <c r="Y903" s="8"/>
      <c r="Z903" s="8"/>
      <c r="AA903" s="8"/>
      <c r="AB903" s="8"/>
      <c r="AH903" s="1"/>
    </row>
    <row r="904" spans="21:34" ht="12.75" x14ac:dyDescent="0.2">
      <c r="U904" s="8"/>
      <c r="V904" s="8" t="s">
        <v>28</v>
      </c>
      <c r="W904" s="8"/>
      <c r="X904" s="8"/>
      <c r="Y904" s="8"/>
      <c r="Z904" s="8"/>
      <c r="AA904" s="8"/>
      <c r="AB904" s="8"/>
      <c r="AH904" s="1"/>
    </row>
    <row r="905" spans="21:34" ht="12.75" x14ac:dyDescent="0.2">
      <c r="U905" s="8"/>
      <c r="V905" s="8" t="s">
        <v>30</v>
      </c>
      <c r="W905" s="8"/>
      <c r="X905" s="8"/>
      <c r="Y905" s="8"/>
      <c r="Z905" s="8"/>
      <c r="AA905" s="8"/>
      <c r="AB905" s="8"/>
      <c r="AH905" s="1"/>
    </row>
    <row r="906" spans="21:34" ht="12.75" x14ac:dyDescent="0.2">
      <c r="U906" s="8"/>
      <c r="V906" s="8" t="s">
        <v>31</v>
      </c>
      <c r="W906" s="8"/>
      <c r="X906" s="8"/>
      <c r="Y906" s="8"/>
      <c r="Z906" s="8"/>
      <c r="AA906" s="8"/>
      <c r="AB906" s="8"/>
      <c r="AH906" s="1"/>
    </row>
    <row r="907" spans="21:34" ht="12.75" x14ac:dyDescent="0.2">
      <c r="U907" s="8"/>
      <c r="V907" s="8" t="s">
        <v>32</v>
      </c>
      <c r="W907" s="8"/>
      <c r="X907" s="8"/>
      <c r="Y907" s="8"/>
      <c r="Z907" s="8"/>
      <c r="AA907" s="8"/>
      <c r="AB907" s="8"/>
      <c r="AH907" s="1"/>
    </row>
    <row r="908" spans="21:34" ht="12.75" x14ac:dyDescent="0.2">
      <c r="U908" s="8"/>
      <c r="V908" s="8" t="s">
        <v>33</v>
      </c>
      <c r="W908" s="8"/>
      <c r="X908" s="8"/>
      <c r="Y908" s="8"/>
      <c r="Z908" s="8"/>
      <c r="AA908" s="8"/>
      <c r="AB908" s="8"/>
      <c r="AH908" s="1"/>
    </row>
    <row r="909" spans="21:34" ht="12.75" x14ac:dyDescent="0.2">
      <c r="U909" s="8"/>
      <c r="V909" s="8" t="s">
        <v>34</v>
      </c>
      <c r="W909" s="8"/>
      <c r="X909" s="8"/>
      <c r="Y909" s="8"/>
      <c r="Z909" s="8"/>
      <c r="AA909" s="8"/>
      <c r="AB909" s="8"/>
      <c r="AH909" s="1"/>
    </row>
    <row r="910" spans="21:34" ht="12.75" x14ac:dyDescent="0.2">
      <c r="U910" s="8"/>
      <c r="V910" s="8"/>
      <c r="W910" s="8"/>
      <c r="X910" s="8"/>
      <c r="Y910" s="8"/>
      <c r="Z910" s="8"/>
      <c r="AA910" s="8"/>
      <c r="AB910" s="8"/>
      <c r="AH910" s="1"/>
    </row>
    <row r="911" spans="21:34" ht="12.75" x14ac:dyDescent="0.2">
      <c r="U911" s="8">
        <v>39</v>
      </c>
      <c r="V911" s="8" t="s">
        <v>7</v>
      </c>
      <c r="W911" s="8"/>
      <c r="X911" s="8"/>
      <c r="Y911" s="8"/>
      <c r="Z911" s="8"/>
      <c r="AA911" s="8"/>
      <c r="AB911" s="8"/>
      <c r="AH911" s="1"/>
    </row>
    <row r="912" spans="21:34" ht="12.75" x14ac:dyDescent="0.2">
      <c r="U912" s="8"/>
      <c r="V912" s="8" t="s">
        <v>9</v>
      </c>
      <c r="W912" s="8"/>
      <c r="X912" s="8"/>
      <c r="Y912" s="8"/>
      <c r="Z912" s="8"/>
      <c r="AA912" s="8"/>
      <c r="AB912" s="8"/>
      <c r="AH912" s="1"/>
    </row>
    <row r="913" spans="21:34" ht="12.75" x14ac:dyDescent="0.2">
      <c r="U913" s="8"/>
      <c r="V913" s="8" t="s">
        <v>11</v>
      </c>
      <c r="W913" s="8"/>
      <c r="X913" s="8"/>
      <c r="Y913" s="8"/>
      <c r="Z913" s="8"/>
      <c r="AA913" s="8"/>
      <c r="AB913" s="8"/>
      <c r="AH913" s="1"/>
    </row>
    <row r="914" spans="21:34" ht="12.75" x14ac:dyDescent="0.2">
      <c r="U914" s="8"/>
      <c r="V914" s="8" t="s">
        <v>13</v>
      </c>
      <c r="W914" s="8"/>
      <c r="X914" s="8"/>
      <c r="Y914" s="8"/>
      <c r="Z914" s="8"/>
      <c r="AA914" s="8"/>
      <c r="AB914" s="8"/>
      <c r="AH914" s="1"/>
    </row>
    <row r="915" spans="21:34" ht="12.75" x14ac:dyDescent="0.2">
      <c r="U915" s="8"/>
      <c r="V915" s="8" t="s">
        <v>15</v>
      </c>
      <c r="W915" s="8"/>
      <c r="X915" s="8"/>
      <c r="Y915" s="8"/>
      <c r="Z915" s="8"/>
      <c r="AA915" s="8"/>
      <c r="AB915" s="8"/>
      <c r="AH915" s="1"/>
    </row>
    <row r="916" spans="21:34" ht="12.75" x14ac:dyDescent="0.2">
      <c r="U916" s="8"/>
      <c r="V916" s="8" t="s">
        <v>16</v>
      </c>
      <c r="W916" s="8"/>
      <c r="X916" s="8"/>
      <c r="Y916" s="8"/>
      <c r="Z916" s="8"/>
      <c r="AA916" s="8"/>
      <c r="AB916" s="8"/>
      <c r="AH916" s="1"/>
    </row>
    <row r="917" spans="21:34" ht="12.75" x14ac:dyDescent="0.2">
      <c r="U917" s="8"/>
      <c r="V917" s="8" t="s">
        <v>17</v>
      </c>
      <c r="W917" s="8"/>
      <c r="X917" s="8"/>
      <c r="Y917" s="8"/>
      <c r="Z917" s="8"/>
      <c r="AA917" s="8"/>
      <c r="AB917" s="8"/>
      <c r="AH917" s="1"/>
    </row>
    <row r="918" spans="21:34" ht="12.75" x14ac:dyDescent="0.2">
      <c r="U918" s="8"/>
      <c r="V918" s="8" t="s">
        <v>18</v>
      </c>
      <c r="W918" s="8"/>
      <c r="X918" s="8"/>
      <c r="Y918" s="8"/>
      <c r="Z918" s="8"/>
      <c r="AA918" s="8"/>
      <c r="AB918" s="8"/>
      <c r="AH918" s="1"/>
    </row>
    <row r="919" spans="21:34" ht="12.75" x14ac:dyDescent="0.2">
      <c r="U919" s="8"/>
      <c r="V919" s="8" t="s">
        <v>19</v>
      </c>
      <c r="W919" s="8"/>
      <c r="X919" s="8"/>
      <c r="Y919" s="8"/>
      <c r="Z919" s="8"/>
      <c r="AA919" s="8"/>
      <c r="AB919" s="8"/>
      <c r="AH919" s="1"/>
    </row>
    <row r="920" spans="21:34" ht="12.75" x14ac:dyDescent="0.2">
      <c r="U920" s="8"/>
      <c r="V920" s="8" t="s">
        <v>20</v>
      </c>
      <c r="W920" s="8"/>
      <c r="X920" s="8"/>
      <c r="Y920" s="8"/>
      <c r="Z920" s="8"/>
      <c r="AA920" s="8"/>
      <c r="AB920" s="8"/>
      <c r="AH920" s="1"/>
    </row>
    <row r="921" spans="21:34" ht="12.75" x14ac:dyDescent="0.2">
      <c r="U921" s="8"/>
      <c r="V921" s="8" t="s">
        <v>21</v>
      </c>
      <c r="W921" s="8"/>
      <c r="X921" s="8"/>
      <c r="Y921" s="8"/>
      <c r="Z921" s="8"/>
      <c r="AA921" s="8"/>
      <c r="AB921" s="8"/>
      <c r="AH921" s="1"/>
    </row>
    <row r="922" spans="21:34" ht="12.75" x14ac:dyDescent="0.2">
      <c r="U922" s="8"/>
      <c r="V922" s="8" t="s">
        <v>22</v>
      </c>
      <c r="W922" s="8"/>
      <c r="X922" s="8"/>
      <c r="Y922" s="8"/>
      <c r="Z922" s="8"/>
      <c r="AA922" s="8"/>
      <c r="AB922" s="8"/>
      <c r="AH922" s="1"/>
    </row>
    <row r="923" spans="21:34" ht="12.75" x14ac:dyDescent="0.2">
      <c r="U923" s="8"/>
      <c r="V923" s="8" t="s">
        <v>23</v>
      </c>
      <c r="W923" s="8"/>
      <c r="X923" s="8"/>
      <c r="Y923" s="8"/>
      <c r="Z923" s="8"/>
      <c r="AA923" s="8"/>
      <c r="AB923" s="8"/>
      <c r="AH923" s="1"/>
    </row>
    <row r="924" spans="21:34" ht="12.75" x14ac:dyDescent="0.2">
      <c r="U924" s="8"/>
      <c r="V924" s="8" t="s">
        <v>24</v>
      </c>
      <c r="W924" s="8"/>
      <c r="X924" s="8"/>
      <c r="Y924" s="8"/>
      <c r="Z924" s="8"/>
      <c r="AA924" s="8"/>
      <c r="AB924" s="8"/>
      <c r="AH924" s="1"/>
    </row>
    <row r="925" spans="21:34" ht="12.75" x14ac:dyDescent="0.2">
      <c r="U925" s="8"/>
      <c r="V925" s="8" t="s">
        <v>26</v>
      </c>
      <c r="W925" s="8"/>
      <c r="X925" s="8"/>
      <c r="Y925" s="8"/>
      <c r="Z925" s="8"/>
      <c r="AA925" s="8"/>
      <c r="AB925" s="8"/>
      <c r="AH925" s="1"/>
    </row>
    <row r="926" spans="21:34" ht="12.75" x14ac:dyDescent="0.2">
      <c r="U926" s="8"/>
      <c r="V926" s="8" t="s">
        <v>28</v>
      </c>
      <c r="W926" s="8"/>
      <c r="X926" s="8"/>
      <c r="Y926" s="8"/>
      <c r="Z926" s="8"/>
      <c r="AA926" s="8"/>
      <c r="AB926" s="8"/>
      <c r="AH926" s="1"/>
    </row>
    <row r="927" spans="21:34" ht="12.75" x14ac:dyDescent="0.2">
      <c r="U927" s="8"/>
      <c r="V927" s="8" t="s">
        <v>30</v>
      </c>
      <c r="W927" s="8"/>
      <c r="X927" s="8"/>
      <c r="Y927" s="8"/>
      <c r="Z927" s="8"/>
      <c r="AA927" s="8"/>
      <c r="AB927" s="8"/>
      <c r="AH927" s="1"/>
    </row>
    <row r="928" spans="21:34" ht="12.75" x14ac:dyDescent="0.2">
      <c r="U928" s="8"/>
      <c r="V928" s="8" t="s">
        <v>31</v>
      </c>
      <c r="W928" s="8"/>
      <c r="X928" s="8"/>
      <c r="Y928" s="8"/>
      <c r="Z928" s="8"/>
      <c r="AA928" s="8"/>
      <c r="AB928" s="8"/>
      <c r="AH928" s="1"/>
    </row>
    <row r="929" spans="21:34" ht="12.75" x14ac:dyDescent="0.2">
      <c r="U929" s="8"/>
      <c r="V929" s="8" t="s">
        <v>32</v>
      </c>
      <c r="W929" s="8"/>
      <c r="X929" s="8"/>
      <c r="Y929" s="8"/>
      <c r="Z929" s="8"/>
      <c r="AA929" s="8"/>
      <c r="AB929" s="8"/>
      <c r="AH929" s="1"/>
    </row>
    <row r="930" spans="21:34" ht="12.75" x14ac:dyDescent="0.2">
      <c r="U930" s="8"/>
      <c r="V930" s="8" t="s">
        <v>33</v>
      </c>
      <c r="W930" s="8"/>
      <c r="X930" s="8"/>
      <c r="Y930" s="8"/>
      <c r="Z930" s="8"/>
      <c r="AA930" s="8"/>
      <c r="AB930" s="8"/>
      <c r="AH930" s="1"/>
    </row>
    <row r="931" spans="21:34" ht="12.75" x14ac:dyDescent="0.2">
      <c r="U931" s="8"/>
      <c r="V931" s="8" t="s">
        <v>34</v>
      </c>
      <c r="W931" s="8"/>
      <c r="X931" s="8"/>
      <c r="Y931" s="8"/>
      <c r="Z931" s="8"/>
      <c r="AA931" s="8"/>
      <c r="AB931" s="8"/>
      <c r="AH931" s="1"/>
    </row>
    <row r="932" spans="21:34" ht="12.75" x14ac:dyDescent="0.2">
      <c r="U932" s="8"/>
      <c r="V932" s="8"/>
      <c r="W932" s="8"/>
      <c r="X932" s="8"/>
      <c r="Y932" s="8"/>
      <c r="Z932" s="8"/>
      <c r="AA932" s="8"/>
      <c r="AB932" s="8"/>
      <c r="AH932" s="1"/>
    </row>
    <row r="933" spans="21:34" ht="12.75" x14ac:dyDescent="0.2">
      <c r="U933" s="8">
        <v>40</v>
      </c>
      <c r="V933" s="8" t="s">
        <v>7</v>
      </c>
      <c r="W933" s="8"/>
      <c r="X933" s="8"/>
      <c r="Y933" s="8"/>
      <c r="Z933" s="8"/>
      <c r="AA933" s="8"/>
      <c r="AB933" s="8"/>
      <c r="AH933" s="1"/>
    </row>
    <row r="934" spans="21:34" ht="12.75" x14ac:dyDescent="0.2">
      <c r="U934" s="8"/>
      <c r="V934" s="8" t="s">
        <v>9</v>
      </c>
      <c r="W934" s="8"/>
      <c r="X934" s="8"/>
      <c r="Y934" s="8"/>
      <c r="Z934" s="8"/>
      <c r="AA934" s="8"/>
      <c r="AB934" s="8"/>
      <c r="AH934" s="1"/>
    </row>
    <row r="935" spans="21:34" ht="12.75" x14ac:dyDescent="0.2">
      <c r="U935" s="8"/>
      <c r="V935" s="8" t="s">
        <v>11</v>
      </c>
      <c r="W935" s="8"/>
      <c r="X935" s="8"/>
      <c r="Y935" s="8"/>
      <c r="Z935" s="8"/>
      <c r="AA935" s="8"/>
      <c r="AB935" s="8"/>
      <c r="AH935" s="1"/>
    </row>
    <row r="936" spans="21:34" ht="12.75" x14ac:dyDescent="0.2">
      <c r="U936" s="8"/>
      <c r="V936" s="8" t="s">
        <v>13</v>
      </c>
      <c r="W936" s="8"/>
      <c r="X936" s="8"/>
      <c r="Y936" s="8"/>
      <c r="Z936" s="8"/>
      <c r="AA936" s="8"/>
      <c r="AB936" s="8"/>
      <c r="AH936" s="1"/>
    </row>
    <row r="937" spans="21:34" ht="12.75" x14ac:dyDescent="0.2">
      <c r="U937" s="8"/>
      <c r="V937" s="8" t="s">
        <v>15</v>
      </c>
      <c r="W937" s="8"/>
      <c r="X937" s="8"/>
      <c r="Y937" s="8"/>
      <c r="Z937" s="8"/>
      <c r="AA937" s="8"/>
      <c r="AB937" s="8"/>
      <c r="AH937" s="1"/>
    </row>
    <row r="938" spans="21:34" ht="12.75" x14ac:dyDescent="0.2">
      <c r="U938" s="8"/>
      <c r="V938" s="8" t="s">
        <v>16</v>
      </c>
      <c r="W938" s="8"/>
      <c r="X938" s="8"/>
      <c r="Y938" s="8"/>
      <c r="Z938" s="8"/>
      <c r="AA938" s="8"/>
      <c r="AB938" s="8"/>
      <c r="AH938" s="1"/>
    </row>
    <row r="939" spans="21:34" ht="12.75" x14ac:dyDescent="0.2">
      <c r="U939" s="8"/>
      <c r="V939" s="8" t="s">
        <v>17</v>
      </c>
      <c r="W939" s="8"/>
      <c r="X939" s="8"/>
      <c r="Y939" s="8"/>
      <c r="Z939" s="8"/>
      <c r="AA939" s="8"/>
      <c r="AB939" s="8"/>
      <c r="AH939" s="1"/>
    </row>
    <row r="940" spans="21:34" ht="12.75" x14ac:dyDescent="0.2">
      <c r="U940" s="8"/>
      <c r="V940" s="8" t="s">
        <v>18</v>
      </c>
      <c r="W940" s="8"/>
      <c r="X940" s="8"/>
      <c r="Y940" s="8"/>
      <c r="Z940" s="8"/>
      <c r="AA940" s="8"/>
      <c r="AB940" s="8"/>
      <c r="AH940" s="1"/>
    </row>
    <row r="941" spans="21:34" ht="12.75" x14ac:dyDescent="0.2">
      <c r="U941" s="8"/>
      <c r="V941" s="8" t="s">
        <v>19</v>
      </c>
      <c r="W941" s="8"/>
      <c r="X941" s="8"/>
      <c r="Y941" s="8"/>
      <c r="Z941" s="8"/>
      <c r="AA941" s="8"/>
      <c r="AB941" s="8"/>
      <c r="AH941" s="1"/>
    </row>
    <row r="942" spans="21:34" ht="12.75" x14ac:dyDescent="0.2">
      <c r="U942" s="8"/>
      <c r="V942" s="8" t="s">
        <v>20</v>
      </c>
      <c r="W942" s="8"/>
      <c r="X942" s="8"/>
      <c r="Y942" s="8"/>
      <c r="Z942" s="8"/>
      <c r="AA942" s="8"/>
      <c r="AB942" s="8"/>
      <c r="AH942" s="1"/>
    </row>
    <row r="943" spans="21:34" ht="12.75" x14ac:dyDescent="0.2">
      <c r="U943" s="8"/>
      <c r="V943" s="8" t="s">
        <v>21</v>
      </c>
      <c r="W943" s="8"/>
      <c r="X943" s="8"/>
      <c r="Y943" s="8"/>
      <c r="Z943" s="8"/>
      <c r="AA943" s="8"/>
      <c r="AB943" s="8"/>
      <c r="AH943" s="1"/>
    </row>
    <row r="944" spans="21:34" ht="12.75" x14ac:dyDescent="0.2">
      <c r="U944" s="8"/>
      <c r="V944" s="8" t="s">
        <v>22</v>
      </c>
      <c r="W944" s="8"/>
      <c r="X944" s="8"/>
      <c r="Y944" s="8"/>
      <c r="Z944" s="8"/>
      <c r="AA944" s="8"/>
      <c r="AB944" s="8"/>
      <c r="AH944" s="1"/>
    </row>
    <row r="945" spans="21:34" ht="12.75" x14ac:dyDescent="0.2">
      <c r="U945" s="8"/>
      <c r="V945" s="8" t="s">
        <v>23</v>
      </c>
      <c r="W945" s="8"/>
      <c r="X945" s="8"/>
      <c r="Y945" s="8"/>
      <c r="Z945" s="8"/>
      <c r="AA945" s="8"/>
      <c r="AB945" s="8"/>
      <c r="AH945" s="1"/>
    </row>
    <row r="946" spans="21:34" ht="12.75" x14ac:dyDescent="0.2">
      <c r="U946" s="8"/>
      <c r="V946" s="8" t="s">
        <v>24</v>
      </c>
      <c r="W946" s="8"/>
      <c r="X946" s="8"/>
      <c r="Y946" s="8"/>
      <c r="Z946" s="8"/>
      <c r="AA946" s="8"/>
      <c r="AB946" s="8"/>
      <c r="AH946" s="1"/>
    </row>
    <row r="947" spans="21:34" ht="12.75" x14ac:dyDescent="0.2">
      <c r="U947" s="8"/>
      <c r="V947" s="8" t="s">
        <v>26</v>
      </c>
      <c r="W947" s="8"/>
      <c r="X947" s="8"/>
      <c r="Y947" s="8"/>
      <c r="Z947" s="8"/>
      <c r="AA947" s="8"/>
      <c r="AB947" s="8"/>
      <c r="AH947" s="1"/>
    </row>
    <row r="948" spans="21:34" ht="12.75" x14ac:dyDescent="0.2">
      <c r="U948" s="8"/>
      <c r="V948" s="8" t="s">
        <v>28</v>
      </c>
      <c r="W948" s="8"/>
      <c r="X948" s="8"/>
      <c r="Y948" s="8"/>
      <c r="Z948" s="8"/>
      <c r="AA948" s="8"/>
      <c r="AB948" s="8"/>
      <c r="AH948" s="1"/>
    </row>
    <row r="949" spans="21:34" ht="12.75" x14ac:dyDescent="0.2">
      <c r="U949" s="8"/>
      <c r="V949" s="8" t="s">
        <v>30</v>
      </c>
      <c r="W949" s="8"/>
      <c r="X949" s="8"/>
      <c r="Y949" s="8"/>
      <c r="Z949" s="8"/>
      <c r="AA949" s="8"/>
      <c r="AB949" s="8"/>
      <c r="AH949" s="1"/>
    </row>
    <row r="950" spans="21:34" ht="12.75" x14ac:dyDescent="0.2">
      <c r="U950" s="8"/>
      <c r="V950" s="8" t="s">
        <v>31</v>
      </c>
      <c r="W950" s="8"/>
      <c r="X950" s="8"/>
      <c r="Y950" s="8"/>
      <c r="Z950" s="8"/>
      <c r="AA950" s="8"/>
      <c r="AB950" s="8"/>
      <c r="AH950" s="1"/>
    </row>
    <row r="951" spans="21:34" ht="12.75" x14ac:dyDescent="0.2">
      <c r="U951" s="8"/>
      <c r="V951" s="8" t="s">
        <v>32</v>
      </c>
      <c r="W951" s="8"/>
      <c r="X951" s="8"/>
      <c r="Y951" s="8"/>
      <c r="Z951" s="8"/>
      <c r="AA951" s="8"/>
      <c r="AB951" s="8"/>
      <c r="AH951" s="1"/>
    </row>
    <row r="952" spans="21:34" ht="12.75" x14ac:dyDescent="0.2">
      <c r="U952" s="8"/>
      <c r="V952" s="8" t="s">
        <v>33</v>
      </c>
      <c r="W952" s="8"/>
      <c r="X952" s="8"/>
      <c r="Y952" s="8"/>
      <c r="Z952" s="8"/>
      <c r="AA952" s="8"/>
      <c r="AB952" s="8"/>
      <c r="AH952" s="1"/>
    </row>
    <row r="953" spans="21:34" ht="12.75" x14ac:dyDescent="0.2">
      <c r="U953" s="8"/>
      <c r="V953" s="8" t="s">
        <v>34</v>
      </c>
      <c r="W953" s="8"/>
      <c r="X953" s="8"/>
      <c r="Y953" s="8"/>
      <c r="Z953" s="8"/>
      <c r="AA953" s="8"/>
      <c r="AB953" s="8"/>
      <c r="AH953" s="1"/>
    </row>
    <row r="954" spans="21:34" ht="12.75" x14ac:dyDescent="0.2">
      <c r="U954" s="8"/>
      <c r="V954" s="8"/>
      <c r="W954" s="8"/>
      <c r="X954" s="8"/>
      <c r="Y954" s="8"/>
      <c r="Z954" s="8"/>
      <c r="AA954" s="8"/>
      <c r="AB954" s="8"/>
      <c r="AH954" s="1"/>
    </row>
    <row r="955" spans="21:34" ht="12.75" x14ac:dyDescent="0.2">
      <c r="U955" s="8">
        <v>41</v>
      </c>
      <c r="V955" s="8" t="s">
        <v>7</v>
      </c>
      <c r="W955" s="8"/>
      <c r="X955" s="8"/>
      <c r="Y955" s="8"/>
      <c r="Z955" s="8"/>
      <c r="AA955" s="8"/>
      <c r="AB955" s="8"/>
      <c r="AH955" s="1"/>
    </row>
    <row r="956" spans="21:34" ht="12.75" x14ac:dyDescent="0.2">
      <c r="U956" s="8"/>
      <c r="V956" s="8" t="s">
        <v>9</v>
      </c>
      <c r="W956" s="8"/>
      <c r="X956" s="8"/>
      <c r="Y956" s="8"/>
      <c r="Z956" s="8"/>
      <c r="AA956" s="8"/>
      <c r="AB956" s="8"/>
      <c r="AH956" s="1"/>
    </row>
    <row r="957" spans="21:34" ht="12.75" x14ac:dyDescent="0.2">
      <c r="U957" s="8"/>
      <c r="V957" s="8" t="s">
        <v>11</v>
      </c>
      <c r="W957" s="8"/>
      <c r="X957" s="8"/>
      <c r="Y957" s="8"/>
      <c r="Z957" s="8"/>
      <c r="AA957" s="8"/>
      <c r="AB957" s="8"/>
      <c r="AH957" s="1"/>
    </row>
    <row r="958" spans="21:34" ht="12.75" x14ac:dyDescent="0.2">
      <c r="U958" s="8"/>
      <c r="V958" s="8" t="s">
        <v>13</v>
      </c>
      <c r="W958" s="8"/>
      <c r="X958" s="8"/>
      <c r="Y958" s="8"/>
      <c r="Z958" s="8"/>
      <c r="AA958" s="8"/>
      <c r="AB958" s="8"/>
      <c r="AH958" s="1"/>
    </row>
    <row r="959" spans="21:34" ht="12.75" x14ac:dyDescent="0.2">
      <c r="U959" s="8"/>
      <c r="V959" s="8" t="s">
        <v>15</v>
      </c>
      <c r="W959" s="8"/>
      <c r="X959" s="8"/>
      <c r="Y959" s="8"/>
      <c r="Z959" s="8"/>
      <c r="AA959" s="8"/>
      <c r="AB959" s="8"/>
      <c r="AH959" s="1"/>
    </row>
    <row r="960" spans="21:34" ht="12.75" x14ac:dyDescent="0.2">
      <c r="U960" s="8"/>
      <c r="V960" s="8" t="s">
        <v>16</v>
      </c>
      <c r="W960" s="8"/>
      <c r="X960" s="8"/>
      <c r="Y960" s="8"/>
      <c r="Z960" s="8"/>
      <c r="AA960" s="8"/>
      <c r="AB960" s="8"/>
      <c r="AH960" s="1"/>
    </row>
    <row r="961" spans="21:34" ht="12.75" x14ac:dyDescent="0.2">
      <c r="U961" s="8"/>
      <c r="V961" s="8" t="s">
        <v>17</v>
      </c>
      <c r="W961" s="8"/>
      <c r="X961" s="8"/>
      <c r="Y961" s="8"/>
      <c r="Z961" s="8"/>
      <c r="AA961" s="8"/>
      <c r="AB961" s="8"/>
      <c r="AH961" s="1"/>
    </row>
    <row r="962" spans="21:34" ht="12.75" x14ac:dyDescent="0.2">
      <c r="U962" s="8"/>
      <c r="V962" s="8" t="s">
        <v>18</v>
      </c>
      <c r="W962" s="8"/>
      <c r="X962" s="8"/>
      <c r="Y962" s="8"/>
      <c r="Z962" s="8"/>
      <c r="AA962" s="8"/>
      <c r="AB962" s="8"/>
      <c r="AH962" s="1"/>
    </row>
    <row r="963" spans="21:34" ht="12.75" x14ac:dyDescent="0.2">
      <c r="U963" s="8"/>
      <c r="V963" s="8" t="s">
        <v>19</v>
      </c>
      <c r="W963" s="8"/>
      <c r="X963" s="8"/>
      <c r="Y963" s="8"/>
      <c r="Z963" s="8"/>
      <c r="AA963" s="8"/>
      <c r="AB963" s="8"/>
      <c r="AH963" s="1"/>
    </row>
    <row r="964" spans="21:34" ht="12.75" x14ac:dyDescent="0.2">
      <c r="U964" s="8"/>
      <c r="V964" s="8" t="s">
        <v>20</v>
      </c>
      <c r="W964" s="8"/>
      <c r="X964" s="8"/>
      <c r="Y964" s="8"/>
      <c r="Z964" s="8"/>
      <c r="AA964" s="8"/>
      <c r="AB964" s="8"/>
      <c r="AH964" s="1"/>
    </row>
    <row r="965" spans="21:34" ht="12.75" x14ac:dyDescent="0.2">
      <c r="U965" s="8"/>
      <c r="V965" s="8" t="s">
        <v>21</v>
      </c>
      <c r="W965" s="8"/>
      <c r="X965" s="8"/>
      <c r="Y965" s="8"/>
      <c r="Z965" s="8"/>
      <c r="AA965" s="8"/>
      <c r="AB965" s="8"/>
      <c r="AH965" s="1"/>
    </row>
    <row r="966" spans="21:34" ht="12.75" x14ac:dyDescent="0.2">
      <c r="U966" s="8"/>
      <c r="V966" s="8" t="s">
        <v>22</v>
      </c>
      <c r="W966" s="8"/>
      <c r="X966" s="8"/>
      <c r="Y966" s="8"/>
      <c r="Z966" s="8"/>
      <c r="AA966" s="8"/>
      <c r="AB966" s="8"/>
      <c r="AH966" s="1"/>
    </row>
    <row r="967" spans="21:34" ht="12.75" x14ac:dyDescent="0.2">
      <c r="U967" s="8"/>
      <c r="V967" s="8" t="s">
        <v>23</v>
      </c>
      <c r="W967" s="8"/>
      <c r="X967" s="8"/>
      <c r="Y967" s="8"/>
      <c r="Z967" s="8"/>
      <c r="AA967" s="8"/>
      <c r="AB967" s="8"/>
      <c r="AH967" s="1"/>
    </row>
    <row r="968" spans="21:34" ht="12.75" x14ac:dyDescent="0.2">
      <c r="U968" s="8"/>
      <c r="V968" s="8" t="s">
        <v>24</v>
      </c>
      <c r="W968" s="8"/>
      <c r="X968" s="8"/>
      <c r="Y968" s="8"/>
      <c r="Z968" s="8"/>
      <c r="AA968" s="8"/>
      <c r="AB968" s="8"/>
      <c r="AH968" s="1"/>
    </row>
    <row r="969" spans="21:34" ht="12.75" x14ac:dyDescent="0.2">
      <c r="U969" s="8"/>
      <c r="V969" s="8" t="s">
        <v>26</v>
      </c>
      <c r="W969" s="8"/>
      <c r="X969" s="8"/>
      <c r="Y969" s="8"/>
      <c r="Z969" s="8"/>
      <c r="AA969" s="8"/>
      <c r="AB969" s="8"/>
      <c r="AH969" s="1"/>
    </row>
    <row r="970" spans="21:34" ht="12.75" x14ac:dyDescent="0.2">
      <c r="U970" s="8"/>
      <c r="V970" s="8" t="s">
        <v>28</v>
      </c>
      <c r="W970" s="8"/>
      <c r="X970" s="8"/>
      <c r="Y970" s="8"/>
      <c r="Z970" s="8"/>
      <c r="AA970" s="8"/>
      <c r="AB970" s="8"/>
      <c r="AH970" s="1"/>
    </row>
    <row r="971" spans="21:34" ht="12.75" x14ac:dyDescent="0.2">
      <c r="U971" s="8"/>
      <c r="V971" s="8" t="s">
        <v>30</v>
      </c>
      <c r="W971" s="8"/>
      <c r="X971" s="8"/>
      <c r="Y971" s="8"/>
      <c r="Z971" s="8"/>
      <c r="AA971" s="8"/>
      <c r="AB971" s="8"/>
      <c r="AH971" s="1"/>
    </row>
    <row r="972" spans="21:34" ht="12.75" x14ac:dyDescent="0.2">
      <c r="U972" s="8"/>
      <c r="V972" s="8" t="s">
        <v>31</v>
      </c>
      <c r="W972" s="8"/>
      <c r="X972" s="8"/>
      <c r="Y972" s="8"/>
      <c r="Z972" s="8"/>
      <c r="AA972" s="8"/>
      <c r="AB972" s="8"/>
      <c r="AH972" s="1"/>
    </row>
    <row r="973" spans="21:34" ht="12.75" x14ac:dyDescent="0.2">
      <c r="U973" s="8"/>
      <c r="V973" s="8" t="s">
        <v>32</v>
      </c>
      <c r="W973" s="8"/>
      <c r="X973" s="8"/>
      <c r="Y973" s="8"/>
      <c r="Z973" s="8"/>
      <c r="AA973" s="8"/>
      <c r="AB973" s="8"/>
      <c r="AH973" s="1"/>
    </row>
    <row r="974" spans="21:34" ht="12.75" x14ac:dyDescent="0.2">
      <c r="U974" s="8"/>
      <c r="V974" s="8" t="s">
        <v>33</v>
      </c>
      <c r="W974" s="8"/>
      <c r="X974" s="8"/>
      <c r="Y974" s="8"/>
      <c r="Z974" s="8"/>
      <c r="AA974" s="8"/>
      <c r="AB974" s="8"/>
      <c r="AH974" s="1"/>
    </row>
    <row r="975" spans="21:34" ht="12.75" x14ac:dyDescent="0.2">
      <c r="U975" s="8"/>
      <c r="V975" s="8" t="s">
        <v>34</v>
      </c>
      <c r="W975" s="8"/>
      <c r="X975" s="8"/>
      <c r="Y975" s="8"/>
      <c r="Z975" s="8"/>
      <c r="AA975" s="8"/>
      <c r="AB975" s="8"/>
      <c r="AH975" s="1"/>
    </row>
    <row r="976" spans="21:34" ht="12.75" x14ac:dyDescent="0.2">
      <c r="U976" s="8"/>
      <c r="V976" s="8"/>
      <c r="W976" s="8"/>
      <c r="X976" s="8"/>
      <c r="Y976" s="8"/>
      <c r="Z976" s="8"/>
      <c r="AA976" s="8"/>
      <c r="AB976" s="8"/>
      <c r="AH976" s="1"/>
    </row>
    <row r="977" spans="21:34" ht="12.75" x14ac:dyDescent="0.2">
      <c r="U977" s="8">
        <v>42</v>
      </c>
      <c r="V977" s="8" t="s">
        <v>7</v>
      </c>
      <c r="W977" s="8"/>
      <c r="X977" s="8"/>
      <c r="Y977" s="8"/>
      <c r="Z977" s="8"/>
      <c r="AA977" s="8"/>
      <c r="AB977" s="8"/>
      <c r="AH977" s="1"/>
    </row>
    <row r="978" spans="21:34" ht="12.75" x14ac:dyDescent="0.2">
      <c r="U978" s="8"/>
      <c r="V978" s="8" t="s">
        <v>9</v>
      </c>
      <c r="W978" s="8"/>
      <c r="X978" s="8"/>
      <c r="Y978" s="8"/>
      <c r="Z978" s="8"/>
      <c r="AA978" s="8"/>
      <c r="AB978" s="8"/>
      <c r="AH978" s="1"/>
    </row>
    <row r="979" spans="21:34" ht="12.75" x14ac:dyDescent="0.2">
      <c r="U979" s="8"/>
      <c r="V979" s="8" t="s">
        <v>11</v>
      </c>
      <c r="W979" s="8"/>
      <c r="X979" s="8"/>
      <c r="Y979" s="8"/>
      <c r="Z979" s="8"/>
      <c r="AA979" s="8"/>
      <c r="AB979" s="8"/>
      <c r="AH979" s="1"/>
    </row>
    <row r="980" spans="21:34" ht="12.75" x14ac:dyDescent="0.2">
      <c r="U980" s="8"/>
      <c r="V980" s="8" t="s">
        <v>13</v>
      </c>
      <c r="W980" s="8"/>
      <c r="X980" s="8"/>
      <c r="Y980" s="8"/>
      <c r="Z980" s="8"/>
      <c r="AA980" s="8"/>
      <c r="AB980" s="8"/>
      <c r="AH980" s="1"/>
    </row>
    <row r="981" spans="21:34" ht="12.75" x14ac:dyDescent="0.2">
      <c r="U981" s="8"/>
      <c r="V981" s="8" t="s">
        <v>15</v>
      </c>
      <c r="W981" s="8"/>
      <c r="X981" s="8"/>
      <c r="Y981" s="8"/>
      <c r="Z981" s="8"/>
      <c r="AA981" s="8"/>
      <c r="AB981" s="8"/>
      <c r="AH981" s="1"/>
    </row>
    <row r="982" spans="21:34" ht="12.75" x14ac:dyDescent="0.2">
      <c r="U982" s="8"/>
      <c r="V982" s="8" t="s">
        <v>16</v>
      </c>
      <c r="W982" s="8"/>
      <c r="X982" s="8"/>
      <c r="Y982" s="8"/>
      <c r="Z982" s="8"/>
      <c r="AA982" s="8"/>
      <c r="AB982" s="8"/>
      <c r="AH982" s="1"/>
    </row>
    <row r="983" spans="21:34" ht="12.75" x14ac:dyDescent="0.2">
      <c r="U983" s="8"/>
      <c r="V983" s="8" t="s">
        <v>17</v>
      </c>
      <c r="W983" s="8"/>
      <c r="X983" s="8"/>
      <c r="Y983" s="8"/>
      <c r="Z983" s="8"/>
      <c r="AA983" s="8"/>
      <c r="AB983" s="8"/>
      <c r="AH983" s="1"/>
    </row>
    <row r="984" spans="21:34" ht="12.75" x14ac:dyDescent="0.2">
      <c r="U984" s="8"/>
      <c r="V984" s="8" t="s">
        <v>18</v>
      </c>
      <c r="W984" s="8"/>
      <c r="X984" s="8"/>
      <c r="Y984" s="8"/>
      <c r="Z984" s="8"/>
      <c r="AA984" s="8"/>
      <c r="AB984" s="8"/>
      <c r="AH984" s="1"/>
    </row>
    <row r="985" spans="21:34" ht="12.75" x14ac:dyDescent="0.2">
      <c r="U985" s="8"/>
      <c r="V985" s="8" t="s">
        <v>19</v>
      </c>
      <c r="W985" s="8"/>
      <c r="X985" s="8"/>
      <c r="Y985" s="8"/>
      <c r="Z985" s="8"/>
      <c r="AA985" s="8"/>
      <c r="AB985" s="8"/>
      <c r="AH985" s="1"/>
    </row>
    <row r="986" spans="21:34" ht="12.75" x14ac:dyDescent="0.2">
      <c r="U986" s="8"/>
      <c r="V986" s="8" t="s">
        <v>20</v>
      </c>
      <c r="W986" s="8"/>
      <c r="X986" s="8"/>
      <c r="Y986" s="8"/>
      <c r="Z986" s="8"/>
      <c r="AA986" s="8"/>
      <c r="AB986" s="8"/>
      <c r="AH986" s="1"/>
    </row>
    <row r="987" spans="21:34" ht="12.75" x14ac:dyDescent="0.2">
      <c r="U987" s="8"/>
      <c r="V987" s="8" t="s">
        <v>21</v>
      </c>
      <c r="W987" s="8"/>
      <c r="X987" s="8"/>
      <c r="Y987" s="8"/>
      <c r="Z987" s="8"/>
      <c r="AA987" s="8"/>
      <c r="AB987" s="8"/>
      <c r="AH987" s="1"/>
    </row>
    <row r="988" spans="21:34" ht="12.75" x14ac:dyDescent="0.2">
      <c r="U988" s="8"/>
      <c r="V988" s="8" t="s">
        <v>22</v>
      </c>
      <c r="W988" s="8"/>
      <c r="X988" s="8"/>
      <c r="Y988" s="8"/>
      <c r="Z988" s="8"/>
      <c r="AA988" s="8"/>
      <c r="AB988" s="8"/>
      <c r="AH988" s="1"/>
    </row>
    <row r="989" spans="21:34" ht="12.75" x14ac:dyDescent="0.2">
      <c r="U989" s="8"/>
      <c r="V989" s="8" t="s">
        <v>23</v>
      </c>
      <c r="W989" s="8"/>
      <c r="X989" s="8"/>
      <c r="Y989" s="8"/>
      <c r="Z989" s="8"/>
      <c r="AA989" s="8"/>
      <c r="AB989" s="8"/>
      <c r="AH989" s="1"/>
    </row>
    <row r="990" spans="21:34" ht="12.75" x14ac:dyDescent="0.2">
      <c r="U990" s="8"/>
      <c r="V990" s="8" t="s">
        <v>24</v>
      </c>
      <c r="W990" s="8"/>
      <c r="X990" s="8"/>
      <c r="Y990" s="8"/>
      <c r="Z990" s="8"/>
      <c r="AA990" s="8"/>
      <c r="AB990" s="8"/>
      <c r="AH990" s="1"/>
    </row>
    <row r="991" spans="21:34" ht="12.75" x14ac:dyDescent="0.2">
      <c r="U991" s="8"/>
      <c r="V991" s="8" t="s">
        <v>26</v>
      </c>
      <c r="W991" s="8"/>
      <c r="X991" s="8"/>
      <c r="Y991" s="8"/>
      <c r="Z991" s="8"/>
      <c r="AA991" s="8"/>
      <c r="AB991" s="8"/>
      <c r="AH991" s="1"/>
    </row>
    <row r="992" spans="21:34" ht="12.75" x14ac:dyDescent="0.2">
      <c r="U992" s="8"/>
      <c r="V992" s="8" t="s">
        <v>28</v>
      </c>
      <c r="W992" s="8"/>
      <c r="X992" s="8"/>
      <c r="Y992" s="8"/>
      <c r="Z992" s="8"/>
      <c r="AA992" s="8"/>
      <c r="AB992" s="8"/>
      <c r="AH992" s="1"/>
    </row>
    <row r="993" spans="21:34" ht="12.75" x14ac:dyDescent="0.2">
      <c r="U993" s="8"/>
      <c r="V993" s="8" t="s">
        <v>30</v>
      </c>
      <c r="W993" s="8"/>
      <c r="X993" s="8"/>
      <c r="Y993" s="8"/>
      <c r="Z993" s="8"/>
      <c r="AA993" s="8"/>
      <c r="AB993" s="8"/>
      <c r="AH993" s="1"/>
    </row>
    <row r="994" spans="21:34" ht="12.75" x14ac:dyDescent="0.2">
      <c r="U994" s="8"/>
      <c r="V994" s="8" t="s">
        <v>31</v>
      </c>
      <c r="W994" s="8"/>
      <c r="X994" s="8"/>
      <c r="Y994" s="8"/>
      <c r="Z994" s="8"/>
      <c r="AA994" s="8"/>
      <c r="AB994" s="8"/>
      <c r="AH994" s="1"/>
    </row>
    <row r="995" spans="21:34" ht="12.75" x14ac:dyDescent="0.2">
      <c r="U995" s="8"/>
      <c r="V995" s="8" t="s">
        <v>32</v>
      </c>
      <c r="W995" s="8"/>
      <c r="X995" s="8"/>
      <c r="Y995" s="8"/>
      <c r="Z995" s="8"/>
      <c r="AA995" s="8"/>
      <c r="AB995" s="8"/>
      <c r="AH995" s="1"/>
    </row>
    <row r="996" spans="21:34" ht="12.75" x14ac:dyDescent="0.2">
      <c r="U996" s="8"/>
      <c r="V996" s="8" t="s">
        <v>33</v>
      </c>
      <c r="W996" s="8"/>
      <c r="X996" s="8"/>
      <c r="Y996" s="8"/>
      <c r="Z996" s="8"/>
      <c r="AA996" s="8"/>
      <c r="AB996" s="8"/>
      <c r="AH996" s="1"/>
    </row>
    <row r="997" spans="21:34" ht="12.75" x14ac:dyDescent="0.2">
      <c r="U997" s="8"/>
      <c r="V997" s="8" t="s">
        <v>34</v>
      </c>
      <c r="W997" s="8"/>
      <c r="X997" s="8"/>
      <c r="Y997" s="8"/>
      <c r="Z997" s="8"/>
      <c r="AA997" s="8"/>
      <c r="AB997" s="8"/>
      <c r="AH997" s="1"/>
    </row>
    <row r="998" spans="21:34" ht="12.75" x14ac:dyDescent="0.2">
      <c r="U998" s="8"/>
      <c r="V998" s="8"/>
      <c r="W998" s="8"/>
      <c r="X998" s="8"/>
      <c r="Y998" s="8"/>
      <c r="Z998" s="8"/>
      <c r="AA998" s="8"/>
      <c r="AB998" s="8"/>
      <c r="AH998" s="1"/>
    </row>
    <row r="999" spans="21:34" ht="12.75" x14ac:dyDescent="0.2">
      <c r="U999" s="8">
        <v>43</v>
      </c>
      <c r="V999" s="8" t="s">
        <v>7</v>
      </c>
      <c r="W999" s="8"/>
      <c r="X999" s="8"/>
      <c r="Y999" s="8"/>
      <c r="Z999" s="8"/>
      <c r="AA999" s="8"/>
      <c r="AB999" s="8"/>
      <c r="AH999" s="1"/>
    </row>
    <row r="1000" spans="21:34" ht="12.75" x14ac:dyDescent="0.2">
      <c r="U1000" s="8"/>
      <c r="V1000" s="8" t="s">
        <v>9</v>
      </c>
      <c r="W1000" s="8"/>
      <c r="X1000" s="8"/>
      <c r="Y1000" s="8"/>
      <c r="Z1000" s="8"/>
      <c r="AA1000" s="8"/>
      <c r="AB1000" s="8"/>
      <c r="AH1000" s="1"/>
    </row>
    <row r="1001" spans="21:34" ht="12.75" x14ac:dyDescent="0.2">
      <c r="U1001" s="8"/>
      <c r="V1001" s="8" t="s">
        <v>11</v>
      </c>
      <c r="W1001" s="8"/>
      <c r="X1001" s="8"/>
      <c r="Y1001" s="8"/>
      <c r="Z1001" s="8"/>
      <c r="AA1001" s="8"/>
      <c r="AB1001" s="8"/>
      <c r="AH1001" s="1"/>
    </row>
    <row r="1002" spans="21:34" ht="12.75" x14ac:dyDescent="0.2">
      <c r="U1002" s="8"/>
      <c r="V1002" s="8" t="s">
        <v>13</v>
      </c>
      <c r="W1002" s="8"/>
      <c r="X1002" s="8"/>
      <c r="Y1002" s="8"/>
      <c r="Z1002" s="8"/>
      <c r="AA1002" s="8"/>
      <c r="AB1002" s="8"/>
      <c r="AH1002" s="1"/>
    </row>
    <row r="1003" spans="21:34" ht="12.75" x14ac:dyDescent="0.2">
      <c r="U1003" s="8"/>
      <c r="V1003" s="8" t="s">
        <v>15</v>
      </c>
      <c r="W1003" s="8"/>
      <c r="X1003" s="8"/>
      <c r="Y1003" s="8"/>
      <c r="Z1003" s="8"/>
      <c r="AA1003" s="8"/>
      <c r="AB1003" s="8"/>
      <c r="AH1003" s="1"/>
    </row>
    <row r="1004" spans="21:34" ht="12.75" x14ac:dyDescent="0.2">
      <c r="U1004" s="8"/>
      <c r="V1004" s="8" t="s">
        <v>16</v>
      </c>
      <c r="W1004" s="8"/>
      <c r="X1004" s="8"/>
      <c r="Y1004" s="8"/>
      <c r="Z1004" s="8"/>
      <c r="AA1004" s="8"/>
      <c r="AB1004" s="8"/>
      <c r="AH1004" s="1"/>
    </row>
    <row r="1005" spans="21:34" ht="12.75" x14ac:dyDescent="0.2">
      <c r="U1005" s="8"/>
      <c r="V1005" s="8" t="s">
        <v>17</v>
      </c>
      <c r="W1005" s="8"/>
      <c r="X1005" s="8"/>
      <c r="Y1005" s="8"/>
      <c r="Z1005" s="8"/>
      <c r="AA1005" s="8"/>
      <c r="AB1005" s="8"/>
      <c r="AH1005" s="1"/>
    </row>
    <row r="1006" spans="21:34" ht="12.75" x14ac:dyDescent="0.2">
      <c r="U1006" s="8"/>
      <c r="V1006" s="8" t="s">
        <v>18</v>
      </c>
      <c r="W1006" s="8"/>
      <c r="X1006" s="8"/>
      <c r="Y1006" s="8"/>
      <c r="Z1006" s="8"/>
      <c r="AA1006" s="8"/>
      <c r="AB1006" s="8"/>
      <c r="AH1006" s="1"/>
    </row>
    <row r="1007" spans="21:34" ht="12.75" x14ac:dyDescent="0.2">
      <c r="U1007" s="8"/>
      <c r="V1007" s="8" t="s">
        <v>19</v>
      </c>
      <c r="W1007" s="8"/>
      <c r="X1007" s="8"/>
      <c r="Y1007" s="8"/>
      <c r="Z1007" s="8"/>
      <c r="AA1007" s="8"/>
      <c r="AB1007" s="8"/>
      <c r="AH1007" s="1"/>
    </row>
    <row r="1008" spans="21:34" ht="12.75" x14ac:dyDescent="0.2">
      <c r="U1008" s="8"/>
      <c r="V1008" s="8" t="s">
        <v>20</v>
      </c>
      <c r="W1008" s="8"/>
      <c r="X1008" s="8"/>
      <c r="Y1008" s="8"/>
      <c r="Z1008" s="8"/>
      <c r="AA1008" s="8"/>
      <c r="AB1008" s="8"/>
      <c r="AH1008" s="1"/>
    </row>
    <row r="1009" spans="21:34" ht="12.75" x14ac:dyDescent="0.2">
      <c r="U1009" s="8"/>
      <c r="V1009" s="8" t="s">
        <v>21</v>
      </c>
      <c r="W1009" s="8"/>
      <c r="X1009" s="8"/>
      <c r="Y1009" s="8"/>
      <c r="Z1009" s="8"/>
      <c r="AA1009" s="8"/>
      <c r="AB1009" s="8"/>
      <c r="AH1009" s="1"/>
    </row>
    <row r="1010" spans="21:34" ht="12.75" x14ac:dyDescent="0.2">
      <c r="U1010" s="8"/>
      <c r="V1010" s="8" t="s">
        <v>22</v>
      </c>
      <c r="W1010" s="8"/>
      <c r="X1010" s="8"/>
      <c r="Y1010" s="8"/>
      <c r="Z1010" s="8"/>
      <c r="AA1010" s="8"/>
      <c r="AB1010" s="8"/>
      <c r="AH1010" s="1"/>
    </row>
    <row r="1011" spans="21:34" ht="12.75" x14ac:dyDescent="0.2">
      <c r="U1011" s="8"/>
      <c r="V1011" s="8" t="s">
        <v>23</v>
      </c>
      <c r="W1011" s="8"/>
      <c r="X1011" s="8"/>
      <c r="Y1011" s="8"/>
      <c r="Z1011" s="8"/>
      <c r="AA1011" s="8"/>
      <c r="AB1011" s="8"/>
      <c r="AH1011" s="1"/>
    </row>
    <row r="1012" spans="21:34" ht="12.75" x14ac:dyDescent="0.2">
      <c r="U1012" s="8"/>
      <c r="V1012" s="8" t="s">
        <v>24</v>
      </c>
      <c r="W1012" s="8"/>
      <c r="X1012" s="8"/>
      <c r="Y1012" s="8"/>
      <c r="Z1012" s="8"/>
      <c r="AA1012" s="8"/>
      <c r="AB1012" s="8"/>
      <c r="AH1012" s="1"/>
    </row>
    <row r="1013" spans="21:34" ht="12.75" x14ac:dyDescent="0.2">
      <c r="U1013" s="8"/>
      <c r="V1013" s="8" t="s">
        <v>26</v>
      </c>
      <c r="W1013" s="8"/>
      <c r="X1013" s="8"/>
      <c r="Y1013" s="8"/>
      <c r="Z1013" s="8"/>
      <c r="AA1013" s="8"/>
      <c r="AB1013" s="8"/>
      <c r="AH1013" s="1"/>
    </row>
    <row r="1014" spans="21:34" ht="12.75" x14ac:dyDescent="0.2">
      <c r="U1014" s="8"/>
      <c r="V1014" s="8" t="s">
        <v>28</v>
      </c>
      <c r="W1014" s="8"/>
      <c r="X1014" s="8"/>
      <c r="Y1014" s="8"/>
      <c r="Z1014" s="8"/>
      <c r="AA1014" s="8"/>
      <c r="AB1014" s="8"/>
      <c r="AH1014" s="1"/>
    </row>
    <row r="1015" spans="21:34" ht="12.75" x14ac:dyDescent="0.2">
      <c r="U1015" s="8"/>
      <c r="V1015" s="8" t="s">
        <v>30</v>
      </c>
      <c r="W1015" s="8"/>
      <c r="X1015" s="8"/>
      <c r="Y1015" s="8"/>
      <c r="Z1015" s="8"/>
      <c r="AA1015" s="8"/>
      <c r="AB1015" s="8"/>
      <c r="AH1015" s="1"/>
    </row>
    <row r="1016" spans="21:34" ht="12.75" x14ac:dyDescent="0.2">
      <c r="U1016" s="8"/>
      <c r="V1016" s="8" t="s">
        <v>31</v>
      </c>
      <c r="W1016" s="8"/>
      <c r="X1016" s="8"/>
      <c r="Y1016" s="8"/>
      <c r="Z1016" s="8"/>
      <c r="AA1016" s="8"/>
      <c r="AB1016" s="8"/>
      <c r="AH1016" s="1"/>
    </row>
    <row r="1017" spans="21:34" ht="12.75" x14ac:dyDescent="0.2">
      <c r="U1017" s="8"/>
      <c r="V1017" s="8" t="s">
        <v>32</v>
      </c>
      <c r="W1017" s="8"/>
      <c r="X1017" s="8"/>
      <c r="Y1017" s="8"/>
      <c r="Z1017" s="8"/>
      <c r="AA1017" s="8"/>
      <c r="AB1017" s="8"/>
      <c r="AH1017" s="1"/>
    </row>
    <row r="1018" spans="21:34" ht="12.75" x14ac:dyDescent="0.2">
      <c r="U1018" s="8"/>
      <c r="V1018" s="8" t="s">
        <v>33</v>
      </c>
      <c r="W1018" s="8"/>
      <c r="X1018" s="8"/>
      <c r="Y1018" s="8"/>
      <c r="Z1018" s="8"/>
      <c r="AA1018" s="8"/>
      <c r="AB1018" s="8"/>
      <c r="AH1018" s="1"/>
    </row>
    <row r="1019" spans="21:34" ht="12.75" x14ac:dyDescent="0.2">
      <c r="U1019" s="8"/>
      <c r="V1019" s="8" t="s">
        <v>34</v>
      </c>
      <c r="W1019" s="8"/>
      <c r="X1019" s="8"/>
      <c r="Y1019" s="8"/>
      <c r="Z1019" s="8"/>
      <c r="AA1019" s="8"/>
      <c r="AB1019" s="8"/>
      <c r="AH1019" s="1" t="str">
        <f ca="1">IFERROR(__xludf.DUMMYFUNCTION("importrange(""https://docs.google.com/spreadsheets/d/11bZPe-ZVzT8DLeDlLObc8q7dWBY8rDLcYOpMDNEB178/edit?usp=sharing"",""Лист1!A1"")"),"команда профессионалов")</f>
        <v>команда профессионалов</v>
      </c>
    </row>
    <row r="1020" spans="21:34" ht="12.75" x14ac:dyDescent="0.2">
      <c r="U1020" s="8"/>
      <c r="V1020" s="8"/>
      <c r="W1020" s="8"/>
      <c r="X1020" s="8"/>
      <c r="Y1020" s="8"/>
      <c r="Z1020" s="8"/>
      <c r="AA1020" s="8"/>
      <c r="AB1020" s="8"/>
      <c r="AH1020" s="1" t="e">
        <f>#REF!</f>
        <v>#REF!</v>
      </c>
    </row>
    <row r="1021" spans="21:34" ht="12.75" x14ac:dyDescent="0.2">
      <c r="U1021" s="8">
        <v>44</v>
      </c>
      <c r="V1021" s="8" t="s">
        <v>7</v>
      </c>
      <c r="W1021" s="8"/>
      <c r="X1021" s="8"/>
      <c r="Y1021" s="8"/>
      <c r="Z1021" s="8"/>
      <c r="AA1021" s="8"/>
      <c r="AB1021" s="8"/>
      <c r="AH1021" s="1"/>
    </row>
    <row r="1022" spans="21:34" ht="12.75" x14ac:dyDescent="0.2">
      <c r="U1022" s="8"/>
      <c r="V1022" s="8" t="s">
        <v>9</v>
      </c>
      <c r="W1022" s="8"/>
      <c r="X1022" s="8"/>
      <c r="Y1022" s="8"/>
      <c r="Z1022" s="8"/>
      <c r="AA1022" s="8"/>
      <c r="AB1022" s="8"/>
      <c r="AH1022" s="1"/>
    </row>
    <row r="1023" spans="21:34" ht="12.75" x14ac:dyDescent="0.2">
      <c r="U1023" s="8"/>
      <c r="V1023" s="8" t="s">
        <v>11</v>
      </c>
      <c r="W1023" s="8"/>
      <c r="X1023" s="8"/>
      <c r="Y1023" s="8"/>
      <c r="Z1023" s="8"/>
      <c r="AA1023" s="8"/>
      <c r="AB1023" s="8"/>
      <c r="AH1023" s="1"/>
    </row>
    <row r="1024" spans="21:34" ht="12.75" x14ac:dyDescent="0.2">
      <c r="U1024" s="8"/>
      <c r="V1024" s="8" t="s">
        <v>13</v>
      </c>
      <c r="W1024" s="8"/>
      <c r="X1024" s="8"/>
      <c r="Y1024" s="8"/>
      <c r="Z1024" s="8"/>
      <c r="AA1024" s="8"/>
      <c r="AB1024" s="8"/>
      <c r="AH1024" s="1"/>
    </row>
    <row r="1025" spans="21:34" ht="12.75" x14ac:dyDescent="0.2">
      <c r="U1025" s="8"/>
      <c r="V1025" s="8" t="s">
        <v>15</v>
      </c>
      <c r="W1025" s="8"/>
      <c r="X1025" s="8"/>
      <c r="Y1025" s="8"/>
      <c r="Z1025" s="8"/>
      <c r="AA1025" s="8"/>
      <c r="AB1025" s="8"/>
      <c r="AH1025" s="1"/>
    </row>
    <row r="1026" spans="21:34" ht="12.75" x14ac:dyDescent="0.2">
      <c r="U1026" s="8"/>
      <c r="V1026" s="8" t="s">
        <v>16</v>
      </c>
      <c r="W1026" s="8"/>
      <c r="X1026" s="8"/>
      <c r="Y1026" s="8"/>
      <c r="Z1026" s="8"/>
      <c r="AA1026" s="8"/>
      <c r="AB1026" s="8"/>
      <c r="AH1026" s="1"/>
    </row>
    <row r="1027" spans="21:34" ht="12.75" x14ac:dyDescent="0.2">
      <c r="U1027" s="8"/>
      <c r="V1027" s="8" t="s">
        <v>17</v>
      </c>
      <c r="W1027" s="8"/>
      <c r="X1027" s="8"/>
      <c r="Y1027" s="8"/>
      <c r="Z1027" s="8"/>
      <c r="AA1027" s="8"/>
      <c r="AB1027" s="8"/>
      <c r="AH1027" s="1"/>
    </row>
    <row r="1028" spans="21:34" ht="12.75" x14ac:dyDescent="0.2">
      <c r="U1028" s="8"/>
      <c r="V1028" s="8" t="s">
        <v>18</v>
      </c>
      <c r="W1028" s="8"/>
      <c r="X1028" s="8"/>
      <c r="Y1028" s="8"/>
      <c r="Z1028" s="8"/>
      <c r="AA1028" s="8"/>
      <c r="AB1028" s="8"/>
      <c r="AH1028" s="1"/>
    </row>
    <row r="1029" spans="21:34" ht="12.75" x14ac:dyDescent="0.2">
      <c r="U1029" s="8"/>
      <c r="V1029" s="8" t="s">
        <v>19</v>
      </c>
      <c r="W1029" s="8"/>
      <c r="X1029" s="8"/>
      <c r="Y1029" s="8"/>
      <c r="Z1029" s="8"/>
      <c r="AA1029" s="8"/>
      <c r="AB1029" s="8"/>
      <c r="AH1029" s="1"/>
    </row>
    <row r="1030" spans="21:34" ht="12.75" x14ac:dyDescent="0.2">
      <c r="U1030" s="8"/>
      <c r="V1030" s="8" t="s">
        <v>20</v>
      </c>
      <c r="W1030" s="8"/>
      <c r="X1030" s="8"/>
      <c r="Y1030" s="8"/>
      <c r="Z1030" s="8"/>
      <c r="AA1030" s="8"/>
      <c r="AB1030" s="8"/>
      <c r="AH1030" s="1"/>
    </row>
    <row r="1031" spans="21:34" ht="12.75" x14ac:dyDescent="0.2">
      <c r="U1031" s="8"/>
      <c r="V1031" s="8" t="s">
        <v>21</v>
      </c>
      <c r="W1031" s="8"/>
      <c r="X1031" s="8"/>
      <c r="Y1031" s="8"/>
      <c r="Z1031" s="8"/>
      <c r="AA1031" s="8"/>
      <c r="AB1031" s="8"/>
      <c r="AH1031" s="1"/>
    </row>
    <row r="1032" spans="21:34" ht="12.75" x14ac:dyDescent="0.2">
      <c r="U1032" s="8"/>
      <c r="V1032" s="8" t="s">
        <v>22</v>
      </c>
      <c r="W1032" s="8"/>
      <c r="X1032" s="8"/>
      <c r="Y1032" s="8"/>
      <c r="Z1032" s="8"/>
      <c r="AA1032" s="8"/>
      <c r="AB1032" s="8"/>
      <c r="AH1032" s="1"/>
    </row>
    <row r="1033" spans="21:34" ht="12.75" x14ac:dyDescent="0.2">
      <c r="U1033" s="8"/>
      <c r="V1033" s="8" t="s">
        <v>23</v>
      </c>
      <c r="W1033" s="8"/>
      <c r="X1033" s="8"/>
      <c r="Y1033" s="8"/>
      <c r="Z1033" s="8"/>
      <c r="AA1033" s="8"/>
      <c r="AB1033" s="8"/>
      <c r="AH1033" s="1"/>
    </row>
    <row r="1034" spans="21:34" ht="12.75" x14ac:dyDescent="0.2">
      <c r="U1034" s="8"/>
      <c r="V1034" s="8" t="s">
        <v>24</v>
      </c>
      <c r="W1034" s="8"/>
      <c r="X1034" s="8"/>
      <c r="Y1034" s="8"/>
      <c r="Z1034" s="8"/>
      <c r="AA1034" s="8"/>
      <c r="AB1034" s="8"/>
      <c r="AH1034" s="1"/>
    </row>
    <row r="1035" spans="21:34" ht="12.75" x14ac:dyDescent="0.2">
      <c r="U1035" s="8"/>
      <c r="V1035" s="8" t="s">
        <v>26</v>
      </c>
      <c r="W1035" s="8"/>
      <c r="X1035" s="8"/>
      <c r="Y1035" s="8"/>
      <c r="Z1035" s="8"/>
      <c r="AA1035" s="8"/>
      <c r="AB1035" s="8"/>
      <c r="AH1035" s="1"/>
    </row>
    <row r="1036" spans="21:34" ht="12.75" x14ac:dyDescent="0.2">
      <c r="U1036" s="8"/>
      <c r="V1036" s="8" t="s">
        <v>28</v>
      </c>
      <c r="W1036" s="8"/>
      <c r="X1036" s="8"/>
      <c r="Y1036" s="8"/>
      <c r="Z1036" s="8"/>
      <c r="AA1036" s="8"/>
      <c r="AB1036" s="8"/>
      <c r="AH1036" s="1"/>
    </row>
    <row r="1037" spans="21:34" ht="12.75" x14ac:dyDescent="0.2">
      <c r="U1037" s="8"/>
      <c r="V1037" s="8" t="s">
        <v>30</v>
      </c>
      <c r="W1037" s="8"/>
      <c r="X1037" s="8"/>
      <c r="Y1037" s="8"/>
      <c r="Z1037" s="8"/>
      <c r="AA1037" s="8"/>
      <c r="AB1037" s="8"/>
      <c r="AH1037" s="1"/>
    </row>
    <row r="1038" spans="21:34" ht="12.75" x14ac:dyDescent="0.2">
      <c r="U1038" s="8"/>
      <c r="V1038" s="8" t="s">
        <v>31</v>
      </c>
      <c r="W1038" s="8"/>
      <c r="X1038" s="8"/>
      <c r="Y1038" s="8"/>
      <c r="Z1038" s="8"/>
      <c r="AA1038" s="8"/>
      <c r="AB1038" s="8"/>
      <c r="AH1038" s="1"/>
    </row>
    <row r="1039" spans="21:34" ht="12.75" x14ac:dyDescent="0.2">
      <c r="U1039" s="8"/>
      <c r="V1039" s="8" t="s">
        <v>32</v>
      </c>
      <c r="W1039" s="8"/>
      <c r="X1039" s="8"/>
      <c r="Y1039" s="8"/>
      <c r="Z1039" s="8"/>
      <c r="AA1039" s="8"/>
      <c r="AB1039" s="8"/>
      <c r="AH1039" s="1"/>
    </row>
    <row r="1040" spans="21:34" ht="12.75" x14ac:dyDescent="0.2">
      <c r="U1040" s="8"/>
      <c r="V1040" s="8" t="s">
        <v>33</v>
      </c>
      <c r="W1040" s="8"/>
      <c r="X1040" s="8"/>
      <c r="Y1040" s="8"/>
      <c r="Z1040" s="8"/>
      <c r="AA1040" s="8"/>
      <c r="AB1040" s="8"/>
      <c r="AH1040" s="1"/>
    </row>
    <row r="1041" spans="21:34" ht="12.75" x14ac:dyDescent="0.2">
      <c r="U1041" s="8"/>
      <c r="V1041" s="8" t="s">
        <v>34</v>
      </c>
      <c r="W1041" s="8"/>
      <c r="X1041" s="8"/>
      <c r="Y1041" s="8"/>
      <c r="Z1041" s="8"/>
      <c r="AA1041" s="8"/>
      <c r="AB1041" s="8"/>
      <c r="AH1041" s="1"/>
    </row>
    <row r="1042" spans="21:34" ht="12.75" x14ac:dyDescent="0.2">
      <c r="U1042" s="8"/>
      <c r="V1042" s="8"/>
      <c r="W1042" s="8"/>
      <c r="X1042" s="8"/>
      <c r="Y1042" s="8"/>
      <c r="Z1042" s="8"/>
      <c r="AA1042" s="8"/>
      <c r="AB1042" s="8"/>
      <c r="AH1042" s="1"/>
    </row>
    <row r="1043" spans="21:34" ht="12.75" x14ac:dyDescent="0.2">
      <c r="U1043" s="8">
        <v>45</v>
      </c>
      <c r="V1043" s="8" t="s">
        <v>7</v>
      </c>
      <c r="W1043" s="8"/>
      <c r="X1043" s="8"/>
      <c r="Y1043" s="8"/>
      <c r="Z1043" s="8"/>
      <c r="AA1043" s="8"/>
      <c r="AB1043" s="8"/>
      <c r="AH1043" s="1"/>
    </row>
    <row r="1044" spans="21:34" ht="12.75" x14ac:dyDescent="0.2">
      <c r="U1044" s="8"/>
      <c r="V1044" s="8" t="s">
        <v>9</v>
      </c>
      <c r="W1044" s="8"/>
      <c r="X1044" s="8"/>
      <c r="Y1044" s="8"/>
      <c r="Z1044" s="8"/>
      <c r="AA1044" s="8"/>
      <c r="AB1044" s="8"/>
      <c r="AH1044" s="1"/>
    </row>
    <row r="1045" spans="21:34" ht="12.75" x14ac:dyDescent="0.2">
      <c r="U1045" s="8"/>
      <c r="V1045" s="8" t="s">
        <v>11</v>
      </c>
      <c r="W1045" s="8"/>
      <c r="X1045" s="8"/>
      <c r="Y1045" s="8"/>
      <c r="Z1045" s="8"/>
      <c r="AA1045" s="8"/>
      <c r="AB1045" s="8"/>
      <c r="AH1045" s="1"/>
    </row>
    <row r="1046" spans="21:34" ht="12.75" x14ac:dyDescent="0.2">
      <c r="U1046" s="8"/>
      <c r="V1046" s="8" t="s">
        <v>13</v>
      </c>
      <c r="W1046" s="8"/>
      <c r="X1046" s="8"/>
      <c r="Y1046" s="8"/>
      <c r="Z1046" s="8"/>
      <c r="AA1046" s="8"/>
      <c r="AB1046" s="8"/>
      <c r="AH1046" s="1"/>
    </row>
    <row r="1047" spans="21:34" ht="12.75" x14ac:dyDescent="0.2">
      <c r="U1047" s="8"/>
      <c r="V1047" s="8" t="s">
        <v>15</v>
      </c>
      <c r="W1047" s="8"/>
      <c r="X1047" s="8"/>
      <c r="Y1047" s="8"/>
      <c r="Z1047" s="8"/>
      <c r="AA1047" s="8"/>
      <c r="AB1047" s="8"/>
      <c r="AH1047" s="1"/>
    </row>
    <row r="1048" spans="21:34" ht="12.75" x14ac:dyDescent="0.2">
      <c r="U1048" s="8"/>
      <c r="V1048" s="8" t="s">
        <v>16</v>
      </c>
      <c r="W1048" s="8"/>
      <c r="X1048" s="8"/>
      <c r="Y1048" s="8"/>
      <c r="Z1048" s="8"/>
      <c r="AA1048" s="8"/>
      <c r="AB1048" s="8"/>
      <c r="AH1048" s="1"/>
    </row>
    <row r="1049" spans="21:34" ht="12.75" x14ac:dyDescent="0.2">
      <c r="U1049" s="8"/>
      <c r="V1049" s="8" t="s">
        <v>17</v>
      </c>
      <c r="W1049" s="8"/>
      <c r="X1049" s="8"/>
      <c r="Y1049" s="8"/>
      <c r="Z1049" s="8"/>
      <c r="AA1049" s="8"/>
      <c r="AB1049" s="8"/>
      <c r="AH1049" s="1"/>
    </row>
    <row r="1050" spans="21:34" ht="12.75" x14ac:dyDescent="0.2">
      <c r="U1050" s="8"/>
      <c r="V1050" s="8" t="s">
        <v>18</v>
      </c>
      <c r="W1050" s="8"/>
      <c r="X1050" s="8"/>
      <c r="Y1050" s="8"/>
      <c r="Z1050" s="8"/>
      <c r="AA1050" s="8"/>
      <c r="AB1050" s="8"/>
      <c r="AH1050" s="1"/>
    </row>
    <row r="1051" spans="21:34" ht="12.75" x14ac:dyDescent="0.2">
      <c r="U1051" s="8"/>
      <c r="V1051" s="8" t="s">
        <v>19</v>
      </c>
      <c r="W1051" s="8"/>
      <c r="X1051" s="8"/>
      <c r="Y1051" s="8"/>
      <c r="Z1051" s="8"/>
      <c r="AA1051" s="8"/>
      <c r="AB1051" s="8"/>
      <c r="AH1051" s="1"/>
    </row>
    <row r="1052" spans="21:34" ht="12.75" x14ac:dyDescent="0.2">
      <c r="U1052" s="8"/>
      <c r="V1052" s="8" t="s">
        <v>20</v>
      </c>
      <c r="W1052" s="8"/>
      <c r="X1052" s="8"/>
      <c r="Y1052" s="8"/>
      <c r="Z1052" s="8"/>
      <c r="AA1052" s="8"/>
      <c r="AB1052" s="8"/>
      <c r="AH1052" s="1"/>
    </row>
    <row r="1053" spans="21:34" ht="12.75" x14ac:dyDescent="0.2">
      <c r="U1053" s="8"/>
      <c r="V1053" s="8" t="s">
        <v>21</v>
      </c>
      <c r="W1053" s="8"/>
      <c r="X1053" s="8"/>
      <c r="Y1053" s="8"/>
      <c r="Z1053" s="8"/>
      <c r="AA1053" s="8"/>
      <c r="AB1053" s="8"/>
      <c r="AH1053" s="1"/>
    </row>
    <row r="1054" spans="21:34" ht="12.75" x14ac:dyDescent="0.2">
      <c r="U1054" s="8"/>
      <c r="V1054" s="8" t="s">
        <v>22</v>
      </c>
      <c r="W1054" s="8"/>
      <c r="X1054" s="8"/>
      <c r="Y1054" s="8"/>
      <c r="Z1054" s="8"/>
      <c r="AA1054" s="8"/>
      <c r="AB1054" s="8"/>
      <c r="AH1054" s="1"/>
    </row>
    <row r="1055" spans="21:34" ht="12.75" x14ac:dyDescent="0.2">
      <c r="U1055" s="8"/>
      <c r="V1055" s="8" t="s">
        <v>23</v>
      </c>
      <c r="W1055" s="8"/>
      <c r="X1055" s="8"/>
      <c r="Y1055" s="8"/>
      <c r="Z1055" s="8"/>
      <c r="AA1055" s="8"/>
      <c r="AB1055" s="8"/>
      <c r="AH1055" s="1"/>
    </row>
    <row r="1056" spans="21:34" ht="12.75" x14ac:dyDescent="0.2">
      <c r="U1056" s="8"/>
      <c r="V1056" s="8" t="s">
        <v>24</v>
      </c>
      <c r="W1056" s="8"/>
      <c r="X1056" s="8"/>
      <c r="Y1056" s="8"/>
      <c r="Z1056" s="8"/>
      <c r="AA1056" s="8"/>
      <c r="AB1056" s="8"/>
      <c r="AH1056" s="1"/>
    </row>
    <row r="1057" spans="21:34" ht="12.75" x14ac:dyDescent="0.2">
      <c r="U1057" s="8"/>
      <c r="V1057" s="8" t="s">
        <v>26</v>
      </c>
      <c r="W1057" s="8"/>
      <c r="X1057" s="8"/>
      <c r="Y1057" s="8"/>
      <c r="Z1057" s="8"/>
      <c r="AA1057" s="8"/>
      <c r="AB1057" s="8"/>
      <c r="AH1057" s="1"/>
    </row>
    <row r="1058" spans="21:34" ht="12.75" x14ac:dyDescent="0.2">
      <c r="U1058" s="8"/>
      <c r="V1058" s="8" t="s">
        <v>28</v>
      </c>
      <c r="W1058" s="8"/>
      <c r="X1058" s="8"/>
      <c r="Y1058" s="8"/>
      <c r="Z1058" s="8"/>
      <c r="AA1058" s="8"/>
      <c r="AB1058" s="8"/>
      <c r="AH1058" s="1"/>
    </row>
    <row r="1059" spans="21:34" ht="12.75" x14ac:dyDescent="0.2">
      <c r="U1059" s="8"/>
      <c r="V1059" s="8" t="s">
        <v>30</v>
      </c>
      <c r="W1059" s="8"/>
      <c r="X1059" s="8"/>
      <c r="Y1059" s="8"/>
      <c r="Z1059" s="8"/>
      <c r="AA1059" s="8"/>
      <c r="AB1059" s="8"/>
      <c r="AH1059" s="1"/>
    </row>
    <row r="1060" spans="21:34" ht="12.75" x14ac:dyDescent="0.2">
      <c r="U1060" s="8"/>
      <c r="V1060" s="8" t="s">
        <v>31</v>
      </c>
      <c r="W1060" s="8"/>
      <c r="X1060" s="8"/>
      <c r="Y1060" s="8"/>
      <c r="Z1060" s="8"/>
      <c r="AA1060" s="8"/>
      <c r="AB1060" s="8"/>
      <c r="AH1060" s="1"/>
    </row>
    <row r="1061" spans="21:34" ht="12.75" x14ac:dyDescent="0.2">
      <c r="U1061" s="8"/>
      <c r="V1061" s="8" t="s">
        <v>32</v>
      </c>
      <c r="W1061" s="8"/>
      <c r="X1061" s="8"/>
      <c r="Y1061" s="8"/>
      <c r="Z1061" s="8"/>
      <c r="AA1061" s="8"/>
      <c r="AB1061" s="8"/>
      <c r="AH1061" s="1"/>
    </row>
    <row r="1062" spans="21:34" ht="12.75" x14ac:dyDescent="0.2">
      <c r="U1062" s="8"/>
      <c r="V1062" s="8" t="s">
        <v>33</v>
      </c>
      <c r="W1062" s="8"/>
      <c r="X1062" s="8"/>
      <c r="Y1062" s="8"/>
      <c r="Z1062" s="8"/>
      <c r="AA1062" s="8"/>
      <c r="AB1062" s="8"/>
      <c r="AH1062" s="1"/>
    </row>
    <row r="1063" spans="21:34" ht="12.75" x14ac:dyDescent="0.2">
      <c r="U1063" s="8"/>
      <c r="V1063" s="8" t="s">
        <v>34</v>
      </c>
      <c r="W1063" s="8"/>
      <c r="X1063" s="8"/>
      <c r="Y1063" s="8"/>
      <c r="Z1063" s="8"/>
      <c r="AA1063" s="8"/>
      <c r="AB1063" s="8"/>
      <c r="AH1063" s="1"/>
    </row>
    <row r="1064" spans="21:34" ht="12.75" x14ac:dyDescent="0.2">
      <c r="U1064" s="8"/>
      <c r="V1064" s="8"/>
      <c r="W1064" s="8"/>
      <c r="X1064" s="8"/>
      <c r="Y1064" s="8"/>
      <c r="Z1064" s="8"/>
      <c r="AA1064" s="8"/>
      <c r="AB1064" s="8"/>
      <c r="AH1064" s="1"/>
    </row>
    <row r="1065" spans="21:34" ht="12.75" x14ac:dyDescent="0.2">
      <c r="U1065" s="8">
        <v>46</v>
      </c>
      <c r="V1065" s="8" t="s">
        <v>7</v>
      </c>
      <c r="W1065" s="8"/>
      <c r="X1065" s="8"/>
      <c r="Y1065" s="8"/>
      <c r="Z1065" s="8"/>
      <c r="AA1065" s="8"/>
      <c r="AB1065" s="8"/>
      <c r="AH1065" s="1"/>
    </row>
    <row r="1066" spans="21:34" ht="12.75" x14ac:dyDescent="0.2">
      <c r="U1066" s="8"/>
      <c r="V1066" s="8" t="s">
        <v>9</v>
      </c>
      <c r="W1066" s="8"/>
      <c r="X1066" s="8"/>
      <c r="Y1066" s="8"/>
      <c r="Z1066" s="8"/>
      <c r="AA1066" s="8"/>
      <c r="AB1066" s="8"/>
      <c r="AH1066" s="1"/>
    </row>
    <row r="1067" spans="21:34" ht="12.75" x14ac:dyDescent="0.2">
      <c r="U1067" s="8"/>
      <c r="V1067" s="8" t="s">
        <v>11</v>
      </c>
      <c r="W1067" s="8"/>
      <c r="X1067" s="8"/>
      <c r="Y1067" s="8"/>
      <c r="Z1067" s="8"/>
      <c r="AA1067" s="8"/>
      <c r="AB1067" s="8"/>
      <c r="AH1067" s="1"/>
    </row>
    <row r="1068" spans="21:34" ht="12.75" x14ac:dyDescent="0.2">
      <c r="U1068" s="8"/>
      <c r="V1068" s="8" t="s">
        <v>13</v>
      </c>
      <c r="W1068" s="8"/>
      <c r="X1068" s="8"/>
      <c r="Y1068" s="8"/>
      <c r="Z1068" s="8"/>
      <c r="AA1068" s="8"/>
      <c r="AB1068" s="8"/>
      <c r="AH1068" s="1"/>
    </row>
    <row r="1069" spans="21:34" ht="12.75" x14ac:dyDescent="0.2">
      <c r="U1069" s="8"/>
      <c r="V1069" s="8" t="s">
        <v>15</v>
      </c>
      <c r="W1069" s="8"/>
      <c r="X1069" s="8"/>
      <c r="Y1069" s="8"/>
      <c r="Z1069" s="8"/>
      <c r="AA1069" s="8"/>
      <c r="AB1069" s="8"/>
      <c r="AH1069" s="1"/>
    </row>
    <row r="1070" spans="21:34" ht="12.75" x14ac:dyDescent="0.2">
      <c r="U1070" s="8"/>
      <c r="V1070" s="8" t="s">
        <v>16</v>
      </c>
      <c r="W1070" s="8"/>
      <c r="X1070" s="8"/>
      <c r="Y1070" s="8"/>
      <c r="Z1070" s="8"/>
      <c r="AA1070" s="8"/>
      <c r="AB1070" s="8"/>
      <c r="AH1070" s="1"/>
    </row>
    <row r="1071" spans="21:34" ht="12.75" x14ac:dyDescent="0.2">
      <c r="U1071" s="8"/>
      <c r="V1071" s="8" t="s">
        <v>17</v>
      </c>
      <c r="W1071" s="8"/>
      <c r="X1071" s="8"/>
      <c r="Y1071" s="8"/>
      <c r="Z1071" s="8"/>
      <c r="AA1071" s="8"/>
      <c r="AB1071" s="8"/>
      <c r="AH1071" s="1"/>
    </row>
    <row r="1072" spans="21:34" ht="12.75" x14ac:dyDescent="0.2">
      <c r="U1072" s="8"/>
      <c r="V1072" s="8" t="s">
        <v>18</v>
      </c>
      <c r="W1072" s="8"/>
      <c r="X1072" s="8"/>
      <c r="Y1072" s="8"/>
      <c r="Z1072" s="8"/>
      <c r="AA1072" s="8"/>
      <c r="AB1072" s="8"/>
      <c r="AH1072" s="1"/>
    </row>
    <row r="1073" spans="21:34" ht="12.75" x14ac:dyDescent="0.2">
      <c r="U1073" s="8"/>
      <c r="V1073" s="8" t="s">
        <v>19</v>
      </c>
      <c r="W1073" s="8"/>
      <c r="X1073" s="8"/>
      <c r="Y1073" s="8"/>
      <c r="Z1073" s="8"/>
      <c r="AA1073" s="8"/>
      <c r="AB1073" s="8"/>
      <c r="AH1073" s="1"/>
    </row>
    <row r="1074" spans="21:34" ht="12.75" x14ac:dyDescent="0.2">
      <c r="U1074" s="8"/>
      <c r="V1074" s="8" t="s">
        <v>20</v>
      </c>
      <c r="W1074" s="8"/>
      <c r="X1074" s="8"/>
      <c r="Y1074" s="8"/>
      <c r="Z1074" s="8"/>
      <c r="AA1074" s="8"/>
      <c r="AB1074" s="8"/>
      <c r="AH1074" s="1"/>
    </row>
    <row r="1075" spans="21:34" ht="12.75" x14ac:dyDescent="0.2">
      <c r="U1075" s="8"/>
      <c r="V1075" s="8" t="s">
        <v>21</v>
      </c>
      <c r="W1075" s="8"/>
      <c r="X1075" s="8"/>
      <c r="Y1075" s="8"/>
      <c r="Z1075" s="8"/>
      <c r="AA1075" s="8"/>
      <c r="AB1075" s="8"/>
      <c r="AH1075" s="1"/>
    </row>
    <row r="1076" spans="21:34" ht="12.75" x14ac:dyDescent="0.2">
      <c r="U1076" s="8"/>
      <c r="V1076" s="8" t="s">
        <v>22</v>
      </c>
      <c r="W1076" s="8"/>
      <c r="X1076" s="8"/>
      <c r="Y1076" s="8"/>
      <c r="Z1076" s="8"/>
      <c r="AA1076" s="8"/>
      <c r="AB1076" s="8"/>
      <c r="AH1076" s="1"/>
    </row>
    <row r="1077" spans="21:34" ht="12.75" x14ac:dyDescent="0.2">
      <c r="U1077" s="8"/>
      <c r="V1077" s="8" t="s">
        <v>23</v>
      </c>
      <c r="W1077" s="8"/>
      <c r="X1077" s="8"/>
      <c r="Y1077" s="8"/>
      <c r="Z1077" s="8"/>
      <c r="AA1077" s="8"/>
      <c r="AB1077" s="8"/>
      <c r="AH1077" s="1"/>
    </row>
    <row r="1078" spans="21:34" ht="12.75" x14ac:dyDescent="0.2">
      <c r="U1078" s="8"/>
      <c r="V1078" s="8" t="s">
        <v>24</v>
      </c>
      <c r="W1078" s="8"/>
      <c r="X1078" s="8"/>
      <c r="Y1078" s="8"/>
      <c r="Z1078" s="8"/>
      <c r="AA1078" s="8"/>
      <c r="AB1078" s="8"/>
      <c r="AH1078" s="1"/>
    </row>
    <row r="1079" spans="21:34" ht="12.75" x14ac:dyDescent="0.2">
      <c r="U1079" s="8"/>
      <c r="V1079" s="8" t="s">
        <v>26</v>
      </c>
      <c r="W1079" s="8"/>
      <c r="X1079" s="8"/>
      <c r="Y1079" s="8"/>
      <c r="Z1079" s="8"/>
      <c r="AA1079" s="8"/>
      <c r="AB1079" s="8"/>
      <c r="AH1079" s="1"/>
    </row>
    <row r="1080" spans="21:34" ht="12.75" x14ac:dyDescent="0.2">
      <c r="U1080" s="8"/>
      <c r="V1080" s="8" t="s">
        <v>28</v>
      </c>
      <c r="W1080" s="8"/>
      <c r="X1080" s="8"/>
      <c r="Y1080" s="8"/>
      <c r="Z1080" s="8"/>
      <c r="AA1080" s="8"/>
      <c r="AB1080" s="8"/>
      <c r="AH1080" s="1"/>
    </row>
    <row r="1081" spans="21:34" ht="12.75" x14ac:dyDescent="0.2">
      <c r="U1081" s="8"/>
      <c r="V1081" s="8" t="s">
        <v>30</v>
      </c>
      <c r="W1081" s="8"/>
      <c r="X1081" s="8"/>
      <c r="Y1081" s="8"/>
      <c r="Z1081" s="8"/>
      <c r="AA1081" s="8"/>
      <c r="AB1081" s="8"/>
      <c r="AH1081" s="1"/>
    </row>
    <row r="1082" spans="21:34" ht="12.75" x14ac:dyDescent="0.2">
      <c r="U1082" s="8"/>
      <c r="V1082" s="8" t="s">
        <v>31</v>
      </c>
      <c r="W1082" s="8"/>
      <c r="X1082" s="8"/>
      <c r="Y1082" s="8"/>
      <c r="Z1082" s="8"/>
      <c r="AA1082" s="8"/>
      <c r="AB1082" s="8"/>
      <c r="AH1082" s="1"/>
    </row>
    <row r="1083" spans="21:34" ht="12.75" x14ac:dyDescent="0.2">
      <c r="U1083" s="8"/>
      <c r="V1083" s="8" t="s">
        <v>32</v>
      </c>
      <c r="W1083" s="8"/>
      <c r="X1083" s="8"/>
      <c r="Y1083" s="8"/>
      <c r="Z1083" s="8"/>
      <c r="AA1083" s="8"/>
      <c r="AB1083" s="8"/>
      <c r="AH1083" s="1"/>
    </row>
    <row r="1084" spans="21:34" ht="12.75" x14ac:dyDescent="0.2">
      <c r="U1084" s="8"/>
      <c r="V1084" s="8" t="s">
        <v>33</v>
      </c>
      <c r="W1084" s="8"/>
      <c r="X1084" s="8"/>
      <c r="Y1084" s="8"/>
      <c r="Z1084" s="8"/>
      <c r="AA1084" s="8"/>
      <c r="AB1084" s="8"/>
      <c r="AH1084" s="1"/>
    </row>
    <row r="1085" spans="21:34" ht="12.75" x14ac:dyDescent="0.2">
      <c r="U1085" s="8"/>
      <c r="V1085" s="8" t="s">
        <v>34</v>
      </c>
      <c r="W1085" s="8"/>
      <c r="X1085" s="8"/>
      <c r="Y1085" s="8"/>
      <c r="Z1085" s="8"/>
      <c r="AA1085" s="8"/>
      <c r="AB1085" s="8"/>
      <c r="AH1085" s="1"/>
    </row>
    <row r="1086" spans="21:34" ht="12.75" x14ac:dyDescent="0.2">
      <c r="U1086" s="8"/>
      <c r="V1086" s="8"/>
      <c r="W1086" s="8"/>
      <c r="X1086" s="8"/>
      <c r="Y1086" s="8"/>
      <c r="Z1086" s="8"/>
      <c r="AA1086" s="8"/>
      <c r="AB1086" s="8"/>
      <c r="AH1086" s="1"/>
    </row>
    <row r="1087" spans="21:34" ht="12.75" x14ac:dyDescent="0.2">
      <c r="U1087" s="8">
        <v>47</v>
      </c>
      <c r="V1087" s="8" t="s">
        <v>7</v>
      </c>
      <c r="W1087" s="8"/>
      <c r="X1087" s="8"/>
      <c r="Y1087" s="8"/>
      <c r="Z1087" s="8"/>
      <c r="AA1087" s="8"/>
      <c r="AB1087" s="8"/>
      <c r="AH1087" s="1"/>
    </row>
    <row r="1088" spans="21:34" ht="12.75" x14ac:dyDescent="0.2">
      <c r="U1088" s="8"/>
      <c r="V1088" s="8" t="s">
        <v>9</v>
      </c>
      <c r="W1088" s="8"/>
      <c r="X1088" s="8"/>
      <c r="Y1088" s="8"/>
      <c r="Z1088" s="8"/>
      <c r="AA1088" s="8"/>
      <c r="AB1088" s="8"/>
      <c r="AH1088" s="1"/>
    </row>
    <row r="1089" spans="21:34" ht="12.75" x14ac:dyDescent="0.2">
      <c r="U1089" s="8"/>
      <c r="V1089" s="8" t="s">
        <v>11</v>
      </c>
      <c r="W1089" s="8"/>
      <c r="X1089" s="8"/>
      <c r="Y1089" s="8"/>
      <c r="Z1089" s="8"/>
      <c r="AA1089" s="8"/>
      <c r="AB1089" s="8"/>
      <c r="AH1089" s="1"/>
    </row>
    <row r="1090" spans="21:34" ht="12.75" x14ac:dyDescent="0.2">
      <c r="U1090" s="8"/>
      <c r="V1090" s="8" t="s">
        <v>13</v>
      </c>
      <c r="W1090" s="8"/>
      <c r="X1090" s="8"/>
      <c r="Y1090" s="8"/>
      <c r="Z1090" s="8"/>
      <c r="AA1090" s="8"/>
      <c r="AB1090" s="8"/>
      <c r="AH1090" s="1"/>
    </row>
    <row r="1091" spans="21:34" ht="12.75" x14ac:dyDescent="0.2">
      <c r="U1091" s="8"/>
      <c r="V1091" s="8" t="s">
        <v>15</v>
      </c>
      <c r="W1091" s="8"/>
      <c r="X1091" s="8"/>
      <c r="Y1091" s="8"/>
      <c r="Z1091" s="8"/>
      <c r="AA1091" s="8"/>
      <c r="AB1091" s="8"/>
      <c r="AH1091" s="1"/>
    </row>
    <row r="1092" spans="21:34" ht="12.75" x14ac:dyDescent="0.2">
      <c r="U1092" s="8"/>
      <c r="V1092" s="8" t="s">
        <v>16</v>
      </c>
      <c r="W1092" s="8"/>
      <c r="X1092" s="8"/>
      <c r="Y1092" s="8"/>
      <c r="Z1092" s="8"/>
      <c r="AA1092" s="8"/>
      <c r="AB1092" s="8"/>
      <c r="AH1092" s="1"/>
    </row>
    <row r="1093" spans="21:34" ht="12.75" x14ac:dyDescent="0.2">
      <c r="U1093" s="8"/>
      <c r="V1093" s="8" t="s">
        <v>17</v>
      </c>
      <c r="W1093" s="8"/>
      <c r="X1093" s="8"/>
      <c r="Y1093" s="8"/>
      <c r="Z1093" s="8"/>
      <c r="AA1093" s="8"/>
      <c r="AB1093" s="8"/>
      <c r="AH1093" s="1"/>
    </row>
    <row r="1094" spans="21:34" ht="12.75" x14ac:dyDescent="0.2">
      <c r="U1094" s="8"/>
      <c r="V1094" s="8" t="s">
        <v>18</v>
      </c>
      <c r="W1094" s="8"/>
      <c r="X1094" s="8"/>
      <c r="Y1094" s="8"/>
      <c r="Z1094" s="8"/>
      <c r="AA1094" s="8"/>
      <c r="AB1094" s="8"/>
      <c r="AH1094" s="1"/>
    </row>
    <row r="1095" spans="21:34" ht="12.75" x14ac:dyDescent="0.2">
      <c r="U1095" s="8"/>
      <c r="V1095" s="8" t="s">
        <v>19</v>
      </c>
      <c r="W1095" s="8"/>
      <c r="X1095" s="8"/>
      <c r="Y1095" s="8"/>
      <c r="Z1095" s="8"/>
      <c r="AA1095" s="8"/>
      <c r="AB1095" s="8"/>
      <c r="AH1095" s="1"/>
    </row>
    <row r="1096" spans="21:34" ht="12.75" x14ac:dyDescent="0.2">
      <c r="U1096" s="8"/>
      <c r="V1096" s="8" t="s">
        <v>20</v>
      </c>
      <c r="W1096" s="8"/>
      <c r="X1096" s="8"/>
      <c r="Y1096" s="8"/>
      <c r="Z1096" s="8"/>
      <c r="AA1096" s="8"/>
      <c r="AB1096" s="8"/>
      <c r="AH1096" s="1"/>
    </row>
    <row r="1097" spans="21:34" ht="12.75" x14ac:dyDescent="0.2">
      <c r="U1097" s="8"/>
      <c r="V1097" s="8" t="s">
        <v>21</v>
      </c>
      <c r="W1097" s="8"/>
      <c r="X1097" s="8"/>
      <c r="Y1097" s="8"/>
      <c r="Z1097" s="8"/>
      <c r="AA1097" s="8"/>
      <c r="AB1097" s="8"/>
      <c r="AH1097" s="1"/>
    </row>
    <row r="1098" spans="21:34" ht="12.75" x14ac:dyDescent="0.2">
      <c r="U1098" s="8"/>
      <c r="V1098" s="8" t="s">
        <v>22</v>
      </c>
      <c r="W1098" s="8"/>
      <c r="X1098" s="8"/>
      <c r="Y1098" s="8"/>
      <c r="Z1098" s="8"/>
      <c r="AA1098" s="8"/>
      <c r="AB1098" s="8"/>
      <c r="AH1098" s="1"/>
    </row>
    <row r="1099" spans="21:34" ht="12.75" x14ac:dyDescent="0.2">
      <c r="U1099" s="8"/>
      <c r="V1099" s="8" t="s">
        <v>23</v>
      </c>
      <c r="W1099" s="8"/>
      <c r="X1099" s="8"/>
      <c r="Y1099" s="8"/>
      <c r="Z1099" s="8"/>
      <c r="AA1099" s="8"/>
      <c r="AB1099" s="8"/>
      <c r="AH1099" s="1"/>
    </row>
    <row r="1100" spans="21:34" ht="12.75" x14ac:dyDescent="0.2">
      <c r="U1100" s="8"/>
      <c r="V1100" s="8" t="s">
        <v>24</v>
      </c>
      <c r="W1100" s="8"/>
      <c r="X1100" s="8"/>
      <c r="Y1100" s="8"/>
      <c r="Z1100" s="8"/>
      <c r="AA1100" s="8"/>
      <c r="AB1100" s="8"/>
      <c r="AH1100" s="1"/>
    </row>
    <row r="1101" spans="21:34" ht="12.75" x14ac:dyDescent="0.2">
      <c r="U1101" s="8"/>
      <c r="V1101" s="8" t="s">
        <v>26</v>
      </c>
      <c r="W1101" s="8"/>
      <c r="X1101" s="8"/>
      <c r="Y1101" s="8"/>
      <c r="Z1101" s="8"/>
      <c r="AA1101" s="8"/>
      <c r="AB1101" s="8"/>
      <c r="AH1101" s="1"/>
    </row>
    <row r="1102" spans="21:34" ht="12.75" x14ac:dyDescent="0.2">
      <c r="U1102" s="8"/>
      <c r="V1102" s="8" t="s">
        <v>28</v>
      </c>
      <c r="W1102" s="8"/>
      <c r="X1102" s="8"/>
      <c r="Y1102" s="8"/>
      <c r="Z1102" s="8"/>
      <c r="AA1102" s="8"/>
      <c r="AB1102" s="8"/>
      <c r="AH1102" s="1"/>
    </row>
    <row r="1103" spans="21:34" ht="12.75" x14ac:dyDescent="0.2">
      <c r="U1103" s="8"/>
      <c r="V1103" s="8" t="s">
        <v>30</v>
      </c>
      <c r="W1103" s="8"/>
      <c r="X1103" s="8"/>
      <c r="Y1103" s="8"/>
      <c r="Z1103" s="8"/>
      <c r="AA1103" s="8"/>
      <c r="AB1103" s="8"/>
      <c r="AH1103" s="1"/>
    </row>
    <row r="1104" spans="21:34" ht="12.75" x14ac:dyDescent="0.2">
      <c r="U1104" s="8"/>
      <c r="V1104" s="8" t="s">
        <v>31</v>
      </c>
      <c r="W1104" s="8"/>
      <c r="X1104" s="8"/>
      <c r="Y1104" s="8"/>
      <c r="Z1104" s="8"/>
      <c r="AA1104" s="8"/>
      <c r="AB1104" s="8"/>
      <c r="AH1104" s="1"/>
    </row>
    <row r="1105" spans="21:34" ht="12.75" x14ac:dyDescent="0.2">
      <c r="U1105" s="8"/>
      <c r="V1105" s="8" t="s">
        <v>32</v>
      </c>
      <c r="W1105" s="8"/>
      <c r="X1105" s="8"/>
      <c r="Y1105" s="8"/>
      <c r="Z1105" s="8"/>
      <c r="AA1105" s="8"/>
      <c r="AB1105" s="8"/>
      <c r="AH1105" s="1"/>
    </row>
    <row r="1106" spans="21:34" ht="12.75" x14ac:dyDescent="0.2">
      <c r="U1106" s="8"/>
      <c r="V1106" s="8" t="s">
        <v>33</v>
      </c>
      <c r="W1106" s="8"/>
      <c r="X1106" s="8"/>
      <c r="Y1106" s="8"/>
      <c r="Z1106" s="8"/>
      <c r="AA1106" s="8"/>
      <c r="AB1106" s="8"/>
      <c r="AH1106" s="1"/>
    </row>
    <row r="1107" spans="21:34" ht="12.75" x14ac:dyDescent="0.2">
      <c r="U1107" s="8"/>
      <c r="V1107" s="8" t="s">
        <v>34</v>
      </c>
      <c r="W1107" s="8"/>
      <c r="X1107" s="8"/>
      <c r="Y1107" s="8"/>
      <c r="Z1107" s="8"/>
      <c r="AA1107" s="8"/>
      <c r="AB1107" s="8"/>
      <c r="AH1107" s="1"/>
    </row>
    <row r="1108" spans="21:34" ht="12.75" x14ac:dyDescent="0.2">
      <c r="U1108" s="8"/>
      <c r="V1108" s="8"/>
      <c r="W1108" s="8"/>
      <c r="X1108" s="8"/>
      <c r="Y1108" s="8"/>
      <c r="Z1108" s="8"/>
      <c r="AA1108" s="8"/>
      <c r="AB1108" s="8"/>
      <c r="AH1108" s="1"/>
    </row>
    <row r="1109" spans="21:34" ht="12.75" x14ac:dyDescent="0.2">
      <c r="U1109" s="8">
        <v>48</v>
      </c>
      <c r="V1109" s="8" t="s">
        <v>7</v>
      </c>
      <c r="W1109" s="8"/>
      <c r="X1109" s="8"/>
      <c r="Y1109" s="8"/>
      <c r="Z1109" s="8"/>
      <c r="AA1109" s="8"/>
      <c r="AB1109" s="8"/>
      <c r="AH1109" s="1"/>
    </row>
    <row r="1110" spans="21:34" ht="12.75" x14ac:dyDescent="0.2">
      <c r="U1110" s="8"/>
      <c r="V1110" s="8" t="s">
        <v>9</v>
      </c>
      <c r="W1110" s="8"/>
      <c r="X1110" s="8"/>
      <c r="Y1110" s="8"/>
      <c r="Z1110" s="8"/>
      <c r="AA1110" s="8"/>
      <c r="AB1110" s="8"/>
      <c r="AH1110" s="1"/>
    </row>
    <row r="1111" spans="21:34" ht="12.75" x14ac:dyDescent="0.2">
      <c r="U1111" s="8"/>
      <c r="V1111" s="8" t="s">
        <v>11</v>
      </c>
      <c r="W1111" s="8"/>
      <c r="X1111" s="8"/>
      <c r="Y1111" s="8"/>
      <c r="Z1111" s="8"/>
      <c r="AA1111" s="8"/>
      <c r="AB1111" s="8"/>
      <c r="AH1111" s="1"/>
    </row>
    <row r="1112" spans="21:34" ht="12.75" x14ac:dyDescent="0.2">
      <c r="U1112" s="8"/>
      <c r="V1112" s="8" t="s">
        <v>13</v>
      </c>
      <c r="W1112" s="8"/>
      <c r="X1112" s="8"/>
      <c r="Y1112" s="8"/>
      <c r="Z1112" s="8"/>
      <c r="AA1112" s="8"/>
      <c r="AB1112" s="8"/>
      <c r="AH1112" s="1"/>
    </row>
    <row r="1113" spans="21:34" ht="12.75" x14ac:dyDescent="0.2">
      <c r="U1113" s="8"/>
      <c r="V1113" s="8" t="s">
        <v>15</v>
      </c>
      <c r="W1113" s="8"/>
      <c r="X1113" s="8"/>
      <c r="Y1113" s="8"/>
      <c r="Z1113" s="8"/>
      <c r="AA1113" s="8"/>
      <c r="AB1113" s="8"/>
      <c r="AH1113" s="1"/>
    </row>
    <row r="1114" spans="21:34" ht="12.75" x14ac:dyDescent="0.2">
      <c r="U1114" s="8"/>
      <c r="V1114" s="8" t="s">
        <v>16</v>
      </c>
      <c r="W1114" s="8"/>
      <c r="X1114" s="8"/>
      <c r="Y1114" s="8"/>
      <c r="Z1114" s="8"/>
      <c r="AA1114" s="8"/>
      <c r="AB1114" s="8"/>
      <c r="AH1114" s="1"/>
    </row>
    <row r="1115" spans="21:34" ht="12.75" x14ac:dyDescent="0.2">
      <c r="U1115" s="8"/>
      <c r="V1115" s="8" t="s">
        <v>17</v>
      </c>
      <c r="W1115" s="8"/>
      <c r="X1115" s="8"/>
      <c r="Y1115" s="8"/>
      <c r="Z1115" s="8"/>
      <c r="AA1115" s="8"/>
      <c r="AB1115" s="8"/>
      <c r="AH1115" s="1"/>
    </row>
    <row r="1116" spans="21:34" ht="12.75" x14ac:dyDescent="0.2">
      <c r="U1116" s="8"/>
      <c r="V1116" s="8" t="s">
        <v>18</v>
      </c>
      <c r="W1116" s="8"/>
      <c r="X1116" s="8"/>
      <c r="Y1116" s="8"/>
      <c r="Z1116" s="8"/>
      <c r="AA1116" s="8"/>
      <c r="AB1116" s="8"/>
      <c r="AH1116" s="1"/>
    </row>
    <row r="1117" spans="21:34" ht="12.75" x14ac:dyDescent="0.2">
      <c r="U1117" s="8"/>
      <c r="V1117" s="8" t="s">
        <v>19</v>
      </c>
      <c r="W1117" s="8"/>
      <c r="X1117" s="8"/>
      <c r="Y1117" s="8"/>
      <c r="Z1117" s="8"/>
      <c r="AA1117" s="8"/>
      <c r="AB1117" s="8"/>
      <c r="AH1117" s="1"/>
    </row>
    <row r="1118" spans="21:34" ht="12.75" x14ac:dyDescent="0.2">
      <c r="U1118" s="8"/>
      <c r="V1118" s="8" t="s">
        <v>20</v>
      </c>
      <c r="W1118" s="8"/>
      <c r="X1118" s="8"/>
      <c r="Y1118" s="8"/>
      <c r="Z1118" s="8"/>
      <c r="AA1118" s="8"/>
      <c r="AB1118" s="8"/>
      <c r="AH1118" s="1"/>
    </row>
    <row r="1119" spans="21:34" ht="12.75" x14ac:dyDescent="0.2">
      <c r="U1119" s="8"/>
      <c r="V1119" s="8" t="s">
        <v>21</v>
      </c>
      <c r="W1119" s="8"/>
      <c r="X1119" s="8"/>
      <c r="Y1119" s="8"/>
      <c r="Z1119" s="8"/>
      <c r="AA1119" s="8"/>
      <c r="AB1119" s="8"/>
      <c r="AH1119" s="1"/>
    </row>
    <row r="1120" spans="21:34" ht="12.75" x14ac:dyDescent="0.2">
      <c r="U1120" s="8"/>
      <c r="V1120" s="8" t="s">
        <v>22</v>
      </c>
      <c r="W1120" s="8"/>
      <c r="X1120" s="8"/>
      <c r="Y1120" s="8"/>
      <c r="Z1120" s="8"/>
      <c r="AA1120" s="8"/>
      <c r="AB1120" s="8"/>
      <c r="AH1120" s="1"/>
    </row>
    <row r="1121" spans="21:34" ht="12.75" x14ac:dyDescent="0.2">
      <c r="U1121" s="8"/>
      <c r="V1121" s="8" t="s">
        <v>23</v>
      </c>
      <c r="W1121" s="8"/>
      <c r="X1121" s="8"/>
      <c r="Y1121" s="8"/>
      <c r="Z1121" s="8"/>
      <c r="AA1121" s="8"/>
      <c r="AB1121" s="8"/>
      <c r="AH1121" s="1"/>
    </row>
    <row r="1122" spans="21:34" ht="12.75" x14ac:dyDescent="0.2">
      <c r="U1122" s="8"/>
      <c r="V1122" s="8" t="s">
        <v>24</v>
      </c>
      <c r="W1122" s="8"/>
      <c r="X1122" s="8"/>
      <c r="Y1122" s="8"/>
      <c r="Z1122" s="8"/>
      <c r="AA1122" s="8"/>
      <c r="AB1122" s="8"/>
      <c r="AH1122" s="1"/>
    </row>
    <row r="1123" spans="21:34" ht="12.75" x14ac:dyDescent="0.2">
      <c r="U1123" s="8"/>
      <c r="V1123" s="8" t="s">
        <v>26</v>
      </c>
      <c r="W1123" s="8"/>
      <c r="X1123" s="8"/>
      <c r="Y1123" s="8"/>
      <c r="Z1123" s="8"/>
      <c r="AA1123" s="8"/>
      <c r="AB1123" s="8"/>
      <c r="AH1123" s="1"/>
    </row>
    <row r="1124" spans="21:34" ht="12.75" x14ac:dyDescent="0.2">
      <c r="U1124" s="8"/>
      <c r="V1124" s="8" t="s">
        <v>28</v>
      </c>
      <c r="W1124" s="8"/>
      <c r="X1124" s="8"/>
      <c r="Y1124" s="8"/>
      <c r="Z1124" s="8"/>
      <c r="AA1124" s="8"/>
      <c r="AB1124" s="8"/>
      <c r="AH1124" s="1"/>
    </row>
    <row r="1125" spans="21:34" ht="12.75" x14ac:dyDescent="0.2">
      <c r="U1125" s="8"/>
      <c r="V1125" s="8" t="s">
        <v>30</v>
      </c>
      <c r="W1125" s="8"/>
      <c r="X1125" s="8"/>
      <c r="Y1125" s="8"/>
      <c r="Z1125" s="8"/>
      <c r="AA1125" s="8"/>
      <c r="AB1125" s="8"/>
      <c r="AH1125" s="1"/>
    </row>
    <row r="1126" spans="21:34" ht="12.75" x14ac:dyDescent="0.2">
      <c r="U1126" s="8"/>
      <c r="V1126" s="8" t="s">
        <v>31</v>
      </c>
      <c r="W1126" s="8"/>
      <c r="X1126" s="8"/>
      <c r="Y1126" s="8"/>
      <c r="Z1126" s="8"/>
      <c r="AA1126" s="8"/>
      <c r="AB1126" s="8"/>
      <c r="AH1126" s="1"/>
    </row>
    <row r="1127" spans="21:34" ht="12.75" x14ac:dyDescent="0.2">
      <c r="U1127" s="8"/>
      <c r="V1127" s="8" t="s">
        <v>32</v>
      </c>
      <c r="W1127" s="8"/>
      <c r="X1127" s="8"/>
      <c r="Y1127" s="8"/>
      <c r="Z1127" s="8"/>
      <c r="AA1127" s="8"/>
      <c r="AB1127" s="8"/>
      <c r="AH1127" s="1"/>
    </row>
    <row r="1128" spans="21:34" ht="12.75" x14ac:dyDescent="0.2">
      <c r="U1128" s="8"/>
      <c r="V1128" s="8" t="s">
        <v>33</v>
      </c>
      <c r="W1128" s="8"/>
      <c r="X1128" s="8"/>
      <c r="Y1128" s="8"/>
      <c r="Z1128" s="8"/>
      <c r="AA1128" s="8"/>
      <c r="AB1128" s="8"/>
      <c r="AH1128" s="1"/>
    </row>
    <row r="1129" spans="21:34" ht="12.75" x14ac:dyDescent="0.2">
      <c r="U1129" s="8"/>
      <c r="V1129" s="8" t="s">
        <v>34</v>
      </c>
      <c r="W1129" s="8"/>
      <c r="X1129" s="8"/>
      <c r="Y1129" s="8"/>
      <c r="Z1129" s="8"/>
      <c r="AA1129" s="8"/>
      <c r="AB1129" s="8"/>
      <c r="AH1129" s="1"/>
    </row>
    <row r="1130" spans="21:34" ht="12.75" x14ac:dyDescent="0.2">
      <c r="U1130" s="8"/>
      <c r="V1130" s="8"/>
      <c r="W1130" s="8"/>
      <c r="X1130" s="8"/>
      <c r="Y1130" s="8"/>
      <c r="Z1130" s="8"/>
      <c r="AA1130" s="8"/>
      <c r="AB1130" s="8"/>
      <c r="AH1130" s="1"/>
    </row>
    <row r="1131" spans="21:34" ht="12.75" x14ac:dyDescent="0.2">
      <c r="U1131" s="8">
        <v>49</v>
      </c>
      <c r="V1131" s="8" t="s">
        <v>7</v>
      </c>
      <c r="W1131" s="8"/>
      <c r="X1131" s="8"/>
      <c r="Y1131" s="8"/>
      <c r="Z1131" s="8"/>
      <c r="AA1131" s="8"/>
      <c r="AB1131" s="8"/>
      <c r="AH1131" s="1"/>
    </row>
    <row r="1132" spans="21:34" ht="12.75" x14ac:dyDescent="0.2">
      <c r="U1132" s="8"/>
      <c r="V1132" s="8" t="s">
        <v>9</v>
      </c>
      <c r="W1132" s="8"/>
      <c r="X1132" s="8"/>
      <c r="Y1132" s="8"/>
      <c r="Z1132" s="8"/>
      <c r="AA1132" s="8"/>
      <c r="AB1132" s="8"/>
      <c r="AH1132" s="1"/>
    </row>
    <row r="1133" spans="21:34" ht="12.75" x14ac:dyDescent="0.2">
      <c r="U1133" s="8"/>
      <c r="V1133" s="8" t="s">
        <v>11</v>
      </c>
      <c r="W1133" s="8"/>
      <c r="X1133" s="8"/>
      <c r="Y1133" s="8"/>
      <c r="Z1133" s="8"/>
      <c r="AA1133" s="8"/>
      <c r="AB1133" s="8"/>
      <c r="AH1133" s="1"/>
    </row>
    <row r="1134" spans="21:34" ht="12.75" x14ac:dyDescent="0.2">
      <c r="U1134" s="8"/>
      <c r="V1134" s="8" t="s">
        <v>13</v>
      </c>
      <c r="W1134" s="8"/>
      <c r="X1134" s="8"/>
      <c r="Y1134" s="8"/>
      <c r="Z1134" s="8"/>
      <c r="AA1134" s="8"/>
      <c r="AB1134" s="8"/>
      <c r="AH1134" s="1"/>
    </row>
    <row r="1135" spans="21:34" ht="12.75" x14ac:dyDescent="0.2">
      <c r="U1135" s="8"/>
      <c r="V1135" s="8" t="s">
        <v>15</v>
      </c>
      <c r="W1135" s="8"/>
      <c r="X1135" s="8"/>
      <c r="Y1135" s="8"/>
      <c r="Z1135" s="8"/>
      <c r="AA1135" s="8"/>
      <c r="AB1135" s="8"/>
      <c r="AH1135" s="1"/>
    </row>
    <row r="1136" spans="21:34" ht="12.75" x14ac:dyDescent="0.2">
      <c r="U1136" s="8"/>
      <c r="V1136" s="8" t="s">
        <v>16</v>
      </c>
      <c r="W1136" s="8"/>
      <c r="X1136" s="8"/>
      <c r="Y1136" s="8"/>
      <c r="Z1136" s="8"/>
      <c r="AA1136" s="8"/>
      <c r="AB1136" s="8"/>
      <c r="AH1136" s="1"/>
    </row>
    <row r="1137" spans="21:34" ht="12.75" x14ac:dyDescent="0.2">
      <c r="U1137" s="8"/>
      <c r="V1137" s="8" t="s">
        <v>17</v>
      </c>
      <c r="W1137" s="8"/>
      <c r="X1137" s="8"/>
      <c r="Y1137" s="8"/>
      <c r="Z1137" s="8"/>
      <c r="AA1137" s="8"/>
      <c r="AB1137" s="8"/>
      <c r="AH1137" s="1"/>
    </row>
    <row r="1138" spans="21:34" ht="12.75" x14ac:dyDescent="0.2">
      <c r="U1138" s="8"/>
      <c r="V1138" s="8" t="s">
        <v>18</v>
      </c>
      <c r="W1138" s="8"/>
      <c r="X1138" s="8"/>
      <c r="Y1138" s="8"/>
      <c r="Z1138" s="8"/>
      <c r="AA1138" s="8"/>
      <c r="AB1138" s="8"/>
      <c r="AH1138" s="1"/>
    </row>
    <row r="1139" spans="21:34" ht="12.75" x14ac:dyDescent="0.2">
      <c r="U1139" s="8"/>
      <c r="V1139" s="8" t="s">
        <v>19</v>
      </c>
      <c r="W1139" s="8"/>
      <c r="X1139" s="8"/>
      <c r="Y1139" s="8"/>
      <c r="Z1139" s="8"/>
      <c r="AA1139" s="8"/>
      <c r="AB1139" s="8"/>
      <c r="AH1139" s="1"/>
    </row>
    <row r="1140" spans="21:34" ht="12.75" x14ac:dyDescent="0.2">
      <c r="U1140" s="8"/>
      <c r="V1140" s="8" t="s">
        <v>20</v>
      </c>
      <c r="W1140" s="8"/>
      <c r="X1140" s="8"/>
      <c r="Y1140" s="8"/>
      <c r="Z1140" s="8"/>
      <c r="AA1140" s="8"/>
      <c r="AB1140" s="8"/>
      <c r="AH1140" s="1"/>
    </row>
    <row r="1141" spans="21:34" ht="12.75" x14ac:dyDescent="0.2">
      <c r="U1141" s="8"/>
      <c r="V1141" s="8" t="s">
        <v>21</v>
      </c>
      <c r="W1141" s="8"/>
      <c r="X1141" s="8"/>
      <c r="Y1141" s="8"/>
      <c r="Z1141" s="8"/>
      <c r="AA1141" s="8"/>
      <c r="AB1141" s="8"/>
      <c r="AH1141" s="1"/>
    </row>
    <row r="1142" spans="21:34" ht="12.75" x14ac:dyDescent="0.2">
      <c r="U1142" s="8"/>
      <c r="V1142" s="8" t="s">
        <v>22</v>
      </c>
      <c r="W1142" s="8"/>
      <c r="X1142" s="8"/>
      <c r="Y1142" s="8"/>
      <c r="Z1142" s="8"/>
      <c r="AA1142" s="8"/>
      <c r="AB1142" s="8"/>
      <c r="AH1142" s="1"/>
    </row>
    <row r="1143" spans="21:34" ht="12.75" x14ac:dyDescent="0.2">
      <c r="U1143" s="8"/>
      <c r="V1143" s="8" t="s">
        <v>23</v>
      </c>
      <c r="W1143" s="8"/>
      <c r="X1143" s="8"/>
      <c r="Y1143" s="8"/>
      <c r="Z1143" s="8"/>
      <c r="AA1143" s="8"/>
      <c r="AB1143" s="8"/>
      <c r="AH1143" s="1"/>
    </row>
    <row r="1144" spans="21:34" ht="12.75" x14ac:dyDescent="0.2">
      <c r="U1144" s="8"/>
      <c r="V1144" s="8" t="s">
        <v>24</v>
      </c>
      <c r="W1144" s="8"/>
      <c r="X1144" s="8"/>
      <c r="Y1144" s="8"/>
      <c r="Z1144" s="8"/>
      <c r="AA1144" s="8"/>
      <c r="AB1144" s="8"/>
      <c r="AH1144" s="1"/>
    </row>
    <row r="1145" spans="21:34" ht="12.75" x14ac:dyDescent="0.2">
      <c r="U1145" s="8"/>
      <c r="V1145" s="8" t="s">
        <v>26</v>
      </c>
      <c r="W1145" s="8"/>
      <c r="X1145" s="8"/>
      <c r="Y1145" s="8"/>
      <c r="Z1145" s="8"/>
      <c r="AA1145" s="8"/>
      <c r="AB1145" s="8"/>
      <c r="AH1145" s="1"/>
    </row>
    <row r="1146" spans="21:34" ht="12.75" x14ac:dyDescent="0.2">
      <c r="U1146" s="8"/>
      <c r="V1146" s="8" t="s">
        <v>28</v>
      </c>
      <c r="W1146" s="8"/>
      <c r="X1146" s="8"/>
      <c r="Y1146" s="8"/>
      <c r="Z1146" s="8"/>
      <c r="AA1146" s="8"/>
      <c r="AB1146" s="8"/>
      <c r="AH1146" s="1"/>
    </row>
    <row r="1147" spans="21:34" ht="12.75" x14ac:dyDescent="0.2">
      <c r="U1147" s="8"/>
      <c r="V1147" s="8" t="s">
        <v>30</v>
      </c>
      <c r="W1147" s="8"/>
      <c r="X1147" s="8"/>
      <c r="Y1147" s="8"/>
      <c r="Z1147" s="8"/>
      <c r="AA1147" s="8"/>
      <c r="AB1147" s="8"/>
      <c r="AH1147" s="1"/>
    </row>
    <row r="1148" spans="21:34" ht="12.75" x14ac:dyDescent="0.2">
      <c r="U1148" s="8"/>
      <c r="V1148" s="8" t="s">
        <v>31</v>
      </c>
      <c r="W1148" s="8"/>
      <c r="X1148" s="8"/>
      <c r="Y1148" s="8"/>
      <c r="Z1148" s="8"/>
      <c r="AA1148" s="8"/>
      <c r="AB1148" s="8"/>
      <c r="AH1148" s="1"/>
    </row>
    <row r="1149" spans="21:34" ht="12.75" x14ac:dyDescent="0.2">
      <c r="U1149" s="8"/>
      <c r="V1149" s="8" t="s">
        <v>32</v>
      </c>
      <c r="W1149" s="8"/>
      <c r="X1149" s="8"/>
      <c r="Y1149" s="8"/>
      <c r="Z1149" s="8"/>
      <c r="AA1149" s="8"/>
      <c r="AB1149" s="8"/>
      <c r="AH1149" s="1"/>
    </row>
    <row r="1150" spans="21:34" ht="12.75" x14ac:dyDescent="0.2">
      <c r="U1150" s="8"/>
      <c r="V1150" s="8" t="s">
        <v>33</v>
      </c>
      <c r="W1150" s="8"/>
      <c r="X1150" s="8"/>
      <c r="Y1150" s="8"/>
      <c r="Z1150" s="8"/>
      <c r="AA1150" s="8"/>
      <c r="AB1150" s="8"/>
      <c r="AH1150" s="1"/>
    </row>
    <row r="1151" spans="21:34" ht="12.75" x14ac:dyDescent="0.2">
      <c r="U1151" s="8"/>
      <c r="V1151" s="8" t="s">
        <v>34</v>
      </c>
      <c r="W1151" s="8"/>
      <c r="X1151" s="8"/>
      <c r="Y1151" s="8"/>
      <c r="Z1151" s="8"/>
      <c r="AA1151" s="8"/>
      <c r="AB1151" s="8"/>
      <c r="AH1151" s="1"/>
    </row>
    <row r="1152" spans="21:34" ht="12.75" x14ac:dyDescent="0.2">
      <c r="U1152" s="8"/>
      <c r="V1152" s="8"/>
      <c r="W1152" s="8"/>
      <c r="X1152" s="8"/>
      <c r="Y1152" s="8"/>
      <c r="Z1152" s="8"/>
      <c r="AA1152" s="8"/>
      <c r="AB1152" s="8"/>
      <c r="AH1152" s="1"/>
    </row>
    <row r="1153" spans="21:34" ht="12.75" x14ac:dyDescent="0.2">
      <c r="U1153" s="8">
        <v>50</v>
      </c>
      <c r="V1153" s="8" t="s">
        <v>7</v>
      </c>
      <c r="W1153" s="8"/>
      <c r="X1153" s="8"/>
      <c r="Y1153" s="8"/>
      <c r="Z1153" s="8"/>
      <c r="AA1153" s="8"/>
      <c r="AB1153" s="8"/>
      <c r="AH1153" s="1"/>
    </row>
    <row r="1154" spans="21:34" ht="12.75" x14ac:dyDescent="0.2">
      <c r="U1154" s="8"/>
      <c r="V1154" s="8" t="s">
        <v>9</v>
      </c>
      <c r="W1154" s="8"/>
      <c r="X1154" s="8"/>
      <c r="Y1154" s="8"/>
      <c r="Z1154" s="8"/>
      <c r="AA1154" s="8"/>
      <c r="AB1154" s="8"/>
      <c r="AH1154" s="1"/>
    </row>
    <row r="1155" spans="21:34" ht="12.75" x14ac:dyDescent="0.2">
      <c r="U1155" s="8"/>
      <c r="V1155" s="8" t="s">
        <v>11</v>
      </c>
      <c r="W1155" s="8"/>
      <c r="X1155" s="8"/>
      <c r="Y1155" s="8"/>
      <c r="Z1155" s="8"/>
      <c r="AA1155" s="8"/>
      <c r="AB1155" s="8"/>
      <c r="AH1155" s="1"/>
    </row>
    <row r="1156" spans="21:34" ht="12.75" x14ac:dyDescent="0.2">
      <c r="U1156" s="8"/>
      <c r="V1156" s="8" t="s">
        <v>13</v>
      </c>
      <c r="W1156" s="8"/>
      <c r="X1156" s="8"/>
      <c r="Y1156" s="8"/>
      <c r="Z1156" s="8"/>
      <c r="AA1156" s="8"/>
      <c r="AB1156" s="8"/>
      <c r="AH1156" s="1"/>
    </row>
    <row r="1157" spans="21:34" ht="12.75" x14ac:dyDescent="0.2">
      <c r="U1157" s="8"/>
      <c r="V1157" s="8" t="s">
        <v>15</v>
      </c>
      <c r="W1157" s="8"/>
      <c r="X1157" s="8"/>
      <c r="Y1157" s="8"/>
      <c r="Z1157" s="8"/>
      <c r="AA1157" s="8"/>
      <c r="AB1157" s="8"/>
      <c r="AH1157" s="1"/>
    </row>
    <row r="1158" spans="21:34" ht="12.75" x14ac:dyDescent="0.2">
      <c r="U1158" s="8"/>
      <c r="V1158" s="8" t="s">
        <v>16</v>
      </c>
      <c r="W1158" s="8"/>
      <c r="X1158" s="8"/>
      <c r="Y1158" s="8"/>
      <c r="Z1158" s="8"/>
      <c r="AA1158" s="8"/>
      <c r="AB1158" s="8"/>
      <c r="AH1158" s="1"/>
    </row>
    <row r="1159" spans="21:34" ht="12.75" x14ac:dyDescent="0.2">
      <c r="U1159" s="8"/>
      <c r="V1159" s="8" t="s">
        <v>17</v>
      </c>
      <c r="W1159" s="8"/>
      <c r="X1159" s="8"/>
      <c r="Y1159" s="8"/>
      <c r="Z1159" s="8"/>
      <c r="AA1159" s="8"/>
      <c r="AB1159" s="8"/>
      <c r="AH1159" s="1"/>
    </row>
    <row r="1160" spans="21:34" ht="12.75" x14ac:dyDescent="0.2">
      <c r="U1160" s="8"/>
      <c r="V1160" s="8" t="s">
        <v>18</v>
      </c>
      <c r="W1160" s="8"/>
      <c r="X1160" s="8"/>
      <c r="Y1160" s="8"/>
      <c r="Z1160" s="8"/>
      <c r="AA1160" s="8"/>
      <c r="AB1160" s="8"/>
      <c r="AH1160" s="1"/>
    </row>
    <row r="1161" spans="21:34" ht="12.75" x14ac:dyDescent="0.2">
      <c r="U1161" s="8"/>
      <c r="V1161" s="8" t="s">
        <v>19</v>
      </c>
      <c r="W1161" s="8"/>
      <c r="X1161" s="8"/>
      <c r="Y1161" s="8"/>
      <c r="Z1161" s="8"/>
      <c r="AA1161" s="8"/>
      <c r="AB1161" s="8"/>
      <c r="AH1161" s="1"/>
    </row>
    <row r="1162" spans="21:34" ht="12.75" x14ac:dyDescent="0.2">
      <c r="U1162" s="8"/>
      <c r="V1162" s="8" t="s">
        <v>20</v>
      </c>
      <c r="W1162" s="8"/>
      <c r="X1162" s="8"/>
      <c r="Y1162" s="8"/>
      <c r="Z1162" s="8"/>
      <c r="AA1162" s="8"/>
      <c r="AB1162" s="8"/>
      <c r="AH1162" s="1"/>
    </row>
    <row r="1163" spans="21:34" ht="12.75" x14ac:dyDescent="0.2">
      <c r="U1163" s="8"/>
      <c r="V1163" s="8" t="s">
        <v>21</v>
      </c>
      <c r="W1163" s="8"/>
      <c r="X1163" s="8"/>
      <c r="Y1163" s="8"/>
      <c r="Z1163" s="8"/>
      <c r="AA1163" s="8"/>
      <c r="AB1163" s="8"/>
      <c r="AH1163" s="1"/>
    </row>
    <row r="1164" spans="21:34" ht="12.75" x14ac:dyDescent="0.2">
      <c r="U1164" s="8"/>
      <c r="V1164" s="8" t="s">
        <v>22</v>
      </c>
      <c r="W1164" s="8"/>
      <c r="X1164" s="8"/>
      <c r="Y1164" s="8"/>
      <c r="Z1164" s="8"/>
      <c r="AA1164" s="8"/>
      <c r="AB1164" s="8"/>
      <c r="AH1164" s="1"/>
    </row>
    <row r="1165" spans="21:34" ht="12.75" x14ac:dyDescent="0.2">
      <c r="U1165" s="8"/>
      <c r="V1165" s="8" t="s">
        <v>23</v>
      </c>
      <c r="W1165" s="8"/>
      <c r="X1165" s="8"/>
      <c r="Y1165" s="8"/>
      <c r="Z1165" s="8"/>
      <c r="AA1165" s="8"/>
      <c r="AB1165" s="8"/>
      <c r="AH1165" s="1"/>
    </row>
    <row r="1166" spans="21:34" ht="12.75" x14ac:dyDescent="0.2">
      <c r="U1166" s="8"/>
      <c r="V1166" s="8" t="s">
        <v>24</v>
      </c>
      <c r="W1166" s="8"/>
      <c r="X1166" s="8"/>
      <c r="Y1166" s="8"/>
      <c r="Z1166" s="8"/>
      <c r="AA1166" s="8"/>
      <c r="AB1166" s="8"/>
      <c r="AH1166" s="1"/>
    </row>
    <row r="1167" spans="21:34" ht="12.75" x14ac:dyDescent="0.2">
      <c r="U1167" s="8"/>
      <c r="V1167" s="8" t="s">
        <v>26</v>
      </c>
      <c r="W1167" s="8"/>
      <c r="X1167" s="8"/>
      <c r="Y1167" s="8"/>
      <c r="Z1167" s="8"/>
      <c r="AA1167" s="8"/>
      <c r="AB1167" s="8"/>
      <c r="AH1167" s="1"/>
    </row>
    <row r="1168" spans="21:34" ht="12.75" x14ac:dyDescent="0.2">
      <c r="U1168" s="8"/>
      <c r="V1168" s="8" t="s">
        <v>28</v>
      </c>
      <c r="W1168" s="8"/>
      <c r="X1168" s="8"/>
      <c r="Y1168" s="8"/>
      <c r="Z1168" s="8"/>
      <c r="AA1168" s="8"/>
      <c r="AB1168" s="8"/>
      <c r="AH1168" s="1"/>
    </row>
    <row r="1169" spans="21:34" ht="12.75" x14ac:dyDescent="0.2">
      <c r="U1169" s="8"/>
      <c r="V1169" s="8" t="s">
        <v>30</v>
      </c>
      <c r="W1169" s="8"/>
      <c r="X1169" s="8"/>
      <c r="Y1169" s="8"/>
      <c r="Z1169" s="8"/>
      <c r="AA1169" s="8"/>
      <c r="AB1169" s="8"/>
      <c r="AH1169" s="1"/>
    </row>
    <row r="1170" spans="21:34" ht="12.75" x14ac:dyDescent="0.2">
      <c r="U1170" s="8"/>
      <c r="V1170" s="8" t="s">
        <v>31</v>
      </c>
      <c r="W1170" s="8"/>
      <c r="X1170" s="8"/>
      <c r="Y1170" s="8"/>
      <c r="Z1170" s="8"/>
      <c r="AA1170" s="8"/>
      <c r="AB1170" s="8"/>
      <c r="AH1170" s="1"/>
    </row>
    <row r="1171" spans="21:34" ht="12.75" x14ac:dyDescent="0.2">
      <c r="U1171" s="8"/>
      <c r="V1171" s="8" t="s">
        <v>32</v>
      </c>
      <c r="W1171" s="8"/>
      <c r="X1171" s="8"/>
      <c r="Y1171" s="8"/>
      <c r="Z1171" s="8"/>
      <c r="AA1171" s="8"/>
      <c r="AB1171" s="8"/>
      <c r="AH1171" s="1"/>
    </row>
    <row r="1172" spans="21:34" ht="12.75" x14ac:dyDescent="0.2">
      <c r="U1172" s="8"/>
      <c r="V1172" s="8" t="s">
        <v>33</v>
      </c>
      <c r="W1172" s="8"/>
      <c r="X1172" s="8"/>
      <c r="Y1172" s="8"/>
      <c r="Z1172" s="8"/>
      <c r="AA1172" s="8"/>
      <c r="AB1172" s="8"/>
      <c r="AH1172" s="1"/>
    </row>
    <row r="1173" spans="21:34" ht="12.75" x14ac:dyDescent="0.2">
      <c r="U1173" s="8"/>
      <c r="V1173" s="8" t="s">
        <v>34</v>
      </c>
      <c r="W1173" s="8"/>
      <c r="X1173" s="8"/>
      <c r="Y1173" s="8"/>
      <c r="Z1173" s="8"/>
      <c r="AA1173" s="8"/>
      <c r="AB1173" s="8"/>
      <c r="AH1173" s="1"/>
    </row>
    <row r="1174" spans="21:34" ht="12.75" x14ac:dyDescent="0.2">
      <c r="AH1174" s="1"/>
    </row>
    <row r="1175" spans="21:34" ht="12.75" x14ac:dyDescent="0.2">
      <c r="AH1175" s="1"/>
    </row>
    <row r="1176" spans="21:34" ht="12.75" x14ac:dyDescent="0.2">
      <c r="AH1176" s="1"/>
    </row>
    <row r="1177" spans="21:34" ht="12.75" x14ac:dyDescent="0.2">
      <c r="AH1177" s="1"/>
    </row>
    <row r="1178" spans="21:34" ht="12.75" x14ac:dyDescent="0.2">
      <c r="AH1178" s="1"/>
    </row>
    <row r="1179" spans="21:34" ht="12.75" x14ac:dyDescent="0.2">
      <c r="AH1179" s="1"/>
    </row>
    <row r="1180" spans="21:34" ht="12.75" x14ac:dyDescent="0.2">
      <c r="AH1180" s="1"/>
    </row>
    <row r="1181" spans="21:34" ht="12.75" x14ac:dyDescent="0.2">
      <c r="AH1181" s="1"/>
    </row>
    <row r="1182" spans="21:34" ht="12.75" x14ac:dyDescent="0.2">
      <c r="AH1182" s="1"/>
    </row>
    <row r="1183" spans="21:34" ht="12.75" x14ac:dyDescent="0.2">
      <c r="AH1183" s="1"/>
    </row>
    <row r="1184" spans="21:34" ht="12.75" x14ac:dyDescent="0.2">
      <c r="AH1184" s="1"/>
    </row>
    <row r="1185" spans="34:34" ht="12.75" x14ac:dyDescent="0.2">
      <c r="AH1185" s="1"/>
    </row>
    <row r="1186" spans="34:34" ht="12.75" x14ac:dyDescent="0.2">
      <c r="AH1186" s="1"/>
    </row>
    <row r="1187" spans="34:34" ht="12.75" x14ac:dyDescent="0.2">
      <c r="AH1187" s="1"/>
    </row>
    <row r="1188" spans="34:34" ht="12.75" x14ac:dyDescent="0.2">
      <c r="AH1188" s="1"/>
    </row>
    <row r="1189" spans="34:34" ht="12.75" x14ac:dyDescent="0.2">
      <c r="AH1189" s="1"/>
    </row>
    <row r="1190" spans="34:34" ht="12.75" x14ac:dyDescent="0.2">
      <c r="AH1190" s="1"/>
    </row>
    <row r="1191" spans="34:34" ht="12.75" x14ac:dyDescent="0.2">
      <c r="AH1191" s="1"/>
    </row>
    <row r="1192" spans="34:34" ht="12.75" x14ac:dyDescent="0.2">
      <c r="AH1192" s="1"/>
    </row>
    <row r="1193" spans="34:34" ht="12.75" x14ac:dyDescent="0.2">
      <c r="AH1193" s="1"/>
    </row>
    <row r="1194" spans="34:34" ht="12.75" x14ac:dyDescent="0.2">
      <c r="AH1194" s="1"/>
    </row>
    <row r="1195" spans="34:34" ht="12.75" x14ac:dyDescent="0.2">
      <c r="AH1195" s="1"/>
    </row>
    <row r="1196" spans="34:34" ht="12.75" x14ac:dyDescent="0.2">
      <c r="AH1196" s="1"/>
    </row>
    <row r="1197" spans="34:34" ht="12.75" x14ac:dyDescent="0.2">
      <c r="AH1197" s="1"/>
    </row>
    <row r="1198" spans="34:34" ht="12.75" x14ac:dyDescent="0.2">
      <c r="AH1198" s="1"/>
    </row>
    <row r="1199" spans="34:34" ht="12.75" x14ac:dyDescent="0.2">
      <c r="AH1199" s="1"/>
    </row>
    <row r="1200" spans="34:34" ht="12.75" x14ac:dyDescent="0.2">
      <c r="AH1200" s="1" t="str">
        <f ca="1">IFERROR(__xludf.DUMMYFUNCTION("importrange(""https://docs.google.com/spreadsheets/d/11bZPe-ZVzT8DLeDlLObc8q7dWBY8rDLcYOpMDNEB178/edit?usp=sharing"",""Лист1!A2"")"),"")</f>
        <v/>
      </c>
    </row>
    <row r="1201" spans="34:34" ht="12.75" x14ac:dyDescent="0.2">
      <c r="AH1201" s="1"/>
    </row>
    <row r="1202" spans="34:34" ht="12.75" x14ac:dyDescent="0.2">
      <c r="AH1202" s="1"/>
    </row>
    <row r="1203" spans="34:34" ht="12.75" x14ac:dyDescent="0.2">
      <c r="AH1203" s="1"/>
    </row>
    <row r="1204" spans="34:34" ht="12.75" x14ac:dyDescent="0.2">
      <c r="AH1204" s="1"/>
    </row>
    <row r="1205" spans="34:34" ht="12.75" x14ac:dyDescent="0.2">
      <c r="AH1205" s="1"/>
    </row>
    <row r="1206" spans="34:34" ht="12.75" x14ac:dyDescent="0.2">
      <c r="AH1206" s="1"/>
    </row>
    <row r="1207" spans="34:34" ht="12.75" x14ac:dyDescent="0.2">
      <c r="AH1207" s="1"/>
    </row>
    <row r="1208" spans="34:34" ht="12.75" x14ac:dyDescent="0.2">
      <c r="AH1208" s="1"/>
    </row>
    <row r="1209" spans="34:34" ht="12.75" x14ac:dyDescent="0.2">
      <c r="AH1209" s="1"/>
    </row>
    <row r="1210" spans="34:34" ht="12.75" x14ac:dyDescent="0.2">
      <c r="AH1210" s="1"/>
    </row>
    <row r="1211" spans="34:34" ht="12.75" x14ac:dyDescent="0.2">
      <c r="AH1211" s="1"/>
    </row>
    <row r="1212" spans="34:34" ht="12.75" x14ac:dyDescent="0.2">
      <c r="AH1212" s="1"/>
    </row>
    <row r="1213" spans="34:34" ht="12.75" x14ac:dyDescent="0.2">
      <c r="AH1213" s="1"/>
    </row>
    <row r="1214" spans="34:34" ht="12.75" x14ac:dyDescent="0.2">
      <c r="AH1214" s="1"/>
    </row>
    <row r="1215" spans="34:34" ht="12.75" x14ac:dyDescent="0.2">
      <c r="AH1215" s="1"/>
    </row>
    <row r="1216" spans="34:34" ht="12.75" x14ac:dyDescent="0.2">
      <c r="AH1216" s="1"/>
    </row>
    <row r="1217" spans="34:34" ht="12.75" x14ac:dyDescent="0.2">
      <c r="AH1217" s="1"/>
    </row>
    <row r="1218" spans="34:34" ht="12.75" x14ac:dyDescent="0.2">
      <c r="AH1218" s="1"/>
    </row>
    <row r="1219" spans="34:34" ht="12.75" x14ac:dyDescent="0.2">
      <c r="AH1219" s="1"/>
    </row>
    <row r="1220" spans="34:34" ht="12.75" x14ac:dyDescent="0.2">
      <c r="AH1220" s="1"/>
    </row>
    <row r="1221" spans="34:34" ht="12.75" x14ac:dyDescent="0.2">
      <c r="AH1221" s="1"/>
    </row>
    <row r="1222" spans="34:34" ht="12.75" x14ac:dyDescent="0.2">
      <c r="AH1222" s="1"/>
    </row>
    <row r="1223" spans="34:34" ht="12.75" x14ac:dyDescent="0.2">
      <c r="AH1223" s="1"/>
    </row>
    <row r="1224" spans="34:34" ht="12.75" x14ac:dyDescent="0.2">
      <c r="AH1224" s="1"/>
    </row>
    <row r="1225" spans="34:34" ht="12.75" x14ac:dyDescent="0.2">
      <c r="AH1225" s="1"/>
    </row>
    <row r="1226" spans="34:34" ht="12.75" x14ac:dyDescent="0.2">
      <c r="AH1226" s="1"/>
    </row>
    <row r="1227" spans="34:34" ht="12.75" x14ac:dyDescent="0.2">
      <c r="AH1227" s="1"/>
    </row>
    <row r="1228" spans="34:34" ht="12.75" x14ac:dyDescent="0.2">
      <c r="AH1228" s="1"/>
    </row>
    <row r="1229" spans="34:34" ht="12.75" x14ac:dyDescent="0.2">
      <c r="AH1229" s="1"/>
    </row>
    <row r="1230" spans="34:34" ht="12.75" x14ac:dyDescent="0.2">
      <c r="AH1230" s="1"/>
    </row>
    <row r="1231" spans="34:34" ht="12.75" x14ac:dyDescent="0.2">
      <c r="AH1231" s="1"/>
    </row>
    <row r="1232" spans="34:34" ht="12.75" x14ac:dyDescent="0.2">
      <c r="AH1232" s="1"/>
    </row>
    <row r="1233" spans="34:34" ht="12.75" x14ac:dyDescent="0.2">
      <c r="AH1233" s="1"/>
    </row>
    <row r="1234" spans="34:34" ht="12.75" x14ac:dyDescent="0.2">
      <c r="AH1234" s="1"/>
    </row>
    <row r="1235" spans="34:34" ht="12.75" x14ac:dyDescent="0.2">
      <c r="AH1235" s="1"/>
    </row>
    <row r="1236" spans="34:34" ht="12.75" x14ac:dyDescent="0.2">
      <c r="AH1236" s="1"/>
    </row>
    <row r="1237" spans="34:34" ht="12.75" x14ac:dyDescent="0.2">
      <c r="AH1237" s="1"/>
    </row>
    <row r="1238" spans="34:34" ht="12.75" x14ac:dyDescent="0.2">
      <c r="AH1238" s="1"/>
    </row>
    <row r="1239" spans="34:34" ht="12.75" x14ac:dyDescent="0.2">
      <c r="AH1239" s="1"/>
    </row>
    <row r="1240" spans="34:34" ht="12.75" x14ac:dyDescent="0.2">
      <c r="AH1240" s="1"/>
    </row>
    <row r="1241" spans="34:34" ht="12.75" x14ac:dyDescent="0.2">
      <c r="AH1241" s="1"/>
    </row>
    <row r="1242" spans="34:34" ht="12.75" x14ac:dyDescent="0.2">
      <c r="AH1242" s="1"/>
    </row>
    <row r="1243" spans="34:34" ht="12.75" x14ac:dyDescent="0.2">
      <c r="AH1243" s="1"/>
    </row>
    <row r="1244" spans="34:34" ht="12.75" x14ac:dyDescent="0.2">
      <c r="AH1244" s="1"/>
    </row>
    <row r="1245" spans="34:34" ht="12.75" x14ac:dyDescent="0.2">
      <c r="AH1245" s="1"/>
    </row>
    <row r="1246" spans="34:34" ht="12.75" x14ac:dyDescent="0.2">
      <c r="AH1246" s="1"/>
    </row>
    <row r="1247" spans="34:34" ht="12.75" x14ac:dyDescent="0.2">
      <c r="AH1247" s="1"/>
    </row>
    <row r="1248" spans="34:34" ht="12.75" x14ac:dyDescent="0.2">
      <c r="AH1248" s="1"/>
    </row>
    <row r="1249" spans="34:34" ht="12.75" x14ac:dyDescent="0.2">
      <c r="AH1249" s="1"/>
    </row>
    <row r="1250" spans="34:34" ht="12.75" x14ac:dyDescent="0.2">
      <c r="AH1250" s="1"/>
    </row>
    <row r="1251" spans="34:34" ht="12.75" x14ac:dyDescent="0.2">
      <c r="AH1251" s="1"/>
    </row>
    <row r="1252" spans="34:34" ht="12.75" x14ac:dyDescent="0.2">
      <c r="AH1252" s="1"/>
    </row>
    <row r="1253" spans="34:34" ht="12.75" x14ac:dyDescent="0.2">
      <c r="AH1253" s="1"/>
    </row>
    <row r="1254" spans="34:34" ht="12.75" x14ac:dyDescent="0.2">
      <c r="AH1254" s="1"/>
    </row>
    <row r="1255" spans="34:34" ht="12.75" x14ac:dyDescent="0.2">
      <c r="AH1255" s="1"/>
    </row>
    <row r="1256" spans="34:34" ht="12.75" x14ac:dyDescent="0.2">
      <c r="AH1256" s="1"/>
    </row>
    <row r="1257" spans="34:34" ht="12.75" x14ac:dyDescent="0.2">
      <c r="AH1257" s="1"/>
    </row>
    <row r="1258" spans="34:34" ht="12.75" x14ac:dyDescent="0.2">
      <c r="AH1258" s="1"/>
    </row>
    <row r="1259" spans="34:34" ht="12.75" x14ac:dyDescent="0.2">
      <c r="AH1259" s="1"/>
    </row>
    <row r="1260" spans="34:34" ht="12.75" x14ac:dyDescent="0.2">
      <c r="AH1260" s="1"/>
    </row>
    <row r="1261" spans="34:34" ht="12.75" x14ac:dyDescent="0.2">
      <c r="AH1261" s="1"/>
    </row>
    <row r="1262" spans="34:34" ht="12.75" x14ac:dyDescent="0.2">
      <c r="AH1262" s="1"/>
    </row>
    <row r="1263" spans="34:34" ht="12.75" x14ac:dyDescent="0.2">
      <c r="AH1263" s="1"/>
    </row>
    <row r="1264" spans="34:34" ht="12.75" x14ac:dyDescent="0.2">
      <c r="AH1264" s="1"/>
    </row>
    <row r="1265" spans="34:34" ht="12.75" x14ac:dyDescent="0.2">
      <c r="AH1265" s="1"/>
    </row>
    <row r="1266" spans="34:34" ht="12.75" x14ac:dyDescent="0.2">
      <c r="AH1266" s="1"/>
    </row>
    <row r="1267" spans="34:34" ht="12.75" x14ac:dyDescent="0.2">
      <c r="AH1267" s="1"/>
    </row>
    <row r="1268" spans="34:34" ht="12.75" x14ac:dyDescent="0.2">
      <c r="AH1268" s="1"/>
    </row>
    <row r="1269" spans="34:34" ht="12.75" x14ac:dyDescent="0.2">
      <c r="AH1269" s="1"/>
    </row>
    <row r="1270" spans="34:34" ht="12.75" x14ac:dyDescent="0.2">
      <c r="AH1270" s="1"/>
    </row>
    <row r="1271" spans="34:34" ht="12.75" x14ac:dyDescent="0.2">
      <c r="AH1271" s="1"/>
    </row>
    <row r="1272" spans="34:34" ht="12.75" x14ac:dyDescent="0.2">
      <c r="AH1272" s="1"/>
    </row>
    <row r="1273" spans="34:34" ht="12.75" x14ac:dyDescent="0.2">
      <c r="AH1273" s="1"/>
    </row>
    <row r="1274" spans="34:34" ht="12.75" x14ac:dyDescent="0.2">
      <c r="AH1274" s="1"/>
    </row>
    <row r="1275" spans="34:34" ht="12.75" x14ac:dyDescent="0.2">
      <c r="AH1275" s="1"/>
    </row>
    <row r="1276" spans="34:34" ht="12.75" x14ac:dyDescent="0.2">
      <c r="AH1276" s="1"/>
    </row>
    <row r="1277" spans="34:34" ht="12.75" x14ac:dyDescent="0.2">
      <c r="AH1277" s="1"/>
    </row>
    <row r="1278" spans="34:34" ht="12.75" x14ac:dyDescent="0.2">
      <c r="AH1278" s="1"/>
    </row>
    <row r="1279" spans="34:34" ht="12.75" x14ac:dyDescent="0.2">
      <c r="AH1279" s="1"/>
    </row>
    <row r="1280" spans="34:34" ht="12.75" x14ac:dyDescent="0.2">
      <c r="AH1280" s="1"/>
    </row>
    <row r="1281" spans="34:34" ht="12.75" x14ac:dyDescent="0.2">
      <c r="AH1281" s="1"/>
    </row>
    <row r="1282" spans="34:34" ht="12.75" x14ac:dyDescent="0.2">
      <c r="AH1282" s="1"/>
    </row>
    <row r="1283" spans="34:34" ht="12.75" x14ac:dyDescent="0.2">
      <c r="AH1283" s="1"/>
    </row>
    <row r="1284" spans="34:34" ht="12.75" x14ac:dyDescent="0.2">
      <c r="AH1284" s="1"/>
    </row>
    <row r="1285" spans="34:34" ht="12.75" x14ac:dyDescent="0.2">
      <c r="AH1285" s="1"/>
    </row>
    <row r="1286" spans="34:34" ht="12.75" x14ac:dyDescent="0.2">
      <c r="AH1286" s="1"/>
    </row>
    <row r="1287" spans="34:34" ht="12.75" x14ac:dyDescent="0.2">
      <c r="AH1287" s="1"/>
    </row>
    <row r="1288" spans="34:34" ht="12.75" x14ac:dyDescent="0.2">
      <c r="AH1288" s="1"/>
    </row>
    <row r="1289" spans="34:34" ht="12.75" x14ac:dyDescent="0.2">
      <c r="AH1289" s="1"/>
    </row>
    <row r="1290" spans="34:34" ht="12.75" x14ac:dyDescent="0.2">
      <c r="AH1290" s="1"/>
    </row>
    <row r="1291" spans="34:34" ht="12.75" x14ac:dyDescent="0.2">
      <c r="AH1291" s="1"/>
    </row>
    <row r="1292" spans="34:34" ht="12.75" x14ac:dyDescent="0.2">
      <c r="AH1292" s="1"/>
    </row>
    <row r="1293" spans="34:34" ht="12.75" x14ac:dyDescent="0.2">
      <c r="AH1293" s="1"/>
    </row>
    <row r="1294" spans="34:34" ht="12.75" x14ac:dyDescent="0.2">
      <c r="AH1294" s="1"/>
    </row>
    <row r="1295" spans="34:34" ht="12.75" x14ac:dyDescent="0.2">
      <c r="AH1295" s="1"/>
    </row>
    <row r="1296" spans="34:34" ht="12.75" x14ac:dyDescent="0.2">
      <c r="AH1296" s="1"/>
    </row>
    <row r="1297" spans="34:34" ht="12.75" x14ac:dyDescent="0.2">
      <c r="AH1297" s="1"/>
    </row>
    <row r="1298" spans="34:34" ht="12.75" x14ac:dyDescent="0.2">
      <c r="AH1298" s="1"/>
    </row>
    <row r="1299" spans="34:34" ht="12.75" x14ac:dyDescent="0.2">
      <c r="AH1299" s="1"/>
    </row>
    <row r="1300" spans="34:34" ht="12.75" x14ac:dyDescent="0.2">
      <c r="AH1300" s="1"/>
    </row>
    <row r="1301" spans="34:34" ht="12.75" x14ac:dyDescent="0.2">
      <c r="AH1301" s="1"/>
    </row>
    <row r="1302" spans="34:34" ht="12.75" x14ac:dyDescent="0.2">
      <c r="AH1302" s="1"/>
    </row>
    <row r="1303" spans="34:34" ht="12.75" x14ac:dyDescent="0.2">
      <c r="AH1303" s="1"/>
    </row>
    <row r="1304" spans="34:34" ht="12.75" x14ac:dyDescent="0.2">
      <c r="AH1304" s="1"/>
    </row>
    <row r="1305" spans="34:34" ht="12.75" x14ac:dyDescent="0.2">
      <c r="AH1305" s="1"/>
    </row>
    <row r="1306" spans="34:34" ht="12.75" x14ac:dyDescent="0.2">
      <c r="AH1306" s="1"/>
    </row>
    <row r="1307" spans="34:34" ht="12.75" x14ac:dyDescent="0.2">
      <c r="AH1307" s="1"/>
    </row>
    <row r="1308" spans="34:34" ht="12.75" x14ac:dyDescent="0.2">
      <c r="AH1308" s="1"/>
    </row>
    <row r="1309" spans="34:34" ht="12.75" x14ac:dyDescent="0.2">
      <c r="AH1309" s="1"/>
    </row>
    <row r="1310" spans="34:34" ht="12.75" x14ac:dyDescent="0.2">
      <c r="AH1310" s="1"/>
    </row>
    <row r="1311" spans="34:34" ht="12.75" x14ac:dyDescent="0.2">
      <c r="AH1311" s="1"/>
    </row>
    <row r="1312" spans="34:34" ht="12.75" x14ac:dyDescent="0.2">
      <c r="AH1312" s="1"/>
    </row>
    <row r="1313" spans="34:34" ht="12.75" x14ac:dyDescent="0.2">
      <c r="AH1313" s="1"/>
    </row>
    <row r="1314" spans="34:34" ht="12.75" x14ac:dyDescent="0.2">
      <c r="AH1314" s="1"/>
    </row>
    <row r="1315" spans="34:34" ht="12.75" x14ac:dyDescent="0.2">
      <c r="AH1315" s="1"/>
    </row>
    <row r="1316" spans="34:34" ht="12.75" x14ac:dyDescent="0.2">
      <c r="AH1316" s="1"/>
    </row>
    <row r="1317" spans="34:34" ht="12.75" x14ac:dyDescent="0.2">
      <c r="AH1317" s="1"/>
    </row>
    <row r="1318" spans="34:34" ht="12.75" x14ac:dyDescent="0.2">
      <c r="AH1318" s="1"/>
    </row>
    <row r="1319" spans="34:34" ht="12.75" x14ac:dyDescent="0.2">
      <c r="AH1319" s="1"/>
    </row>
    <row r="1320" spans="34:34" ht="12.75" x14ac:dyDescent="0.2">
      <c r="AH1320" s="1"/>
    </row>
    <row r="1321" spans="34:34" ht="12.75" x14ac:dyDescent="0.2">
      <c r="AH1321" s="1"/>
    </row>
    <row r="1322" spans="34:34" ht="12.75" x14ac:dyDescent="0.2">
      <c r="AH1322" s="1"/>
    </row>
    <row r="1323" spans="34:34" ht="12.75" x14ac:dyDescent="0.2">
      <c r="AH1323" s="1"/>
    </row>
    <row r="1324" spans="34:34" ht="12.75" x14ac:dyDescent="0.2">
      <c r="AH1324" s="1"/>
    </row>
    <row r="1325" spans="34:34" ht="12.75" x14ac:dyDescent="0.2">
      <c r="AH1325" s="1"/>
    </row>
    <row r="1326" spans="34:34" ht="12.75" x14ac:dyDescent="0.2">
      <c r="AH1326" s="1"/>
    </row>
    <row r="1327" spans="34:34" ht="12.75" x14ac:dyDescent="0.2">
      <c r="AH1327" s="1"/>
    </row>
    <row r="1328" spans="34:34" ht="12.75" x14ac:dyDescent="0.2">
      <c r="AH1328" s="1"/>
    </row>
    <row r="1329" spans="34:34" ht="12.75" x14ac:dyDescent="0.2">
      <c r="AH1329" s="1"/>
    </row>
    <row r="1330" spans="34:34" ht="12.75" x14ac:dyDescent="0.2">
      <c r="AH1330" s="1"/>
    </row>
    <row r="1331" spans="34:34" ht="12.75" x14ac:dyDescent="0.2">
      <c r="AH1331" s="1"/>
    </row>
    <row r="1332" spans="34:34" ht="12.75" x14ac:dyDescent="0.2">
      <c r="AH1332" s="1"/>
    </row>
    <row r="1333" spans="34:34" ht="12.75" x14ac:dyDescent="0.2">
      <c r="AH1333" s="1"/>
    </row>
    <row r="1334" spans="34:34" ht="12.75" x14ac:dyDescent="0.2">
      <c r="AH1334" s="1"/>
    </row>
    <row r="1335" spans="34:34" ht="12.75" x14ac:dyDescent="0.2">
      <c r="AH1335" s="1"/>
    </row>
    <row r="1336" spans="34:34" ht="12.75" x14ac:dyDescent="0.2">
      <c r="AH1336" s="1"/>
    </row>
    <row r="1337" spans="34:34" ht="12.75" x14ac:dyDescent="0.2">
      <c r="AH1337" s="1"/>
    </row>
    <row r="1338" spans="34:34" ht="12.75" x14ac:dyDescent="0.2">
      <c r="AH1338" s="1"/>
    </row>
    <row r="1339" spans="34:34" ht="12.75" x14ac:dyDescent="0.2">
      <c r="AH1339" s="1"/>
    </row>
    <row r="1340" spans="34:34" ht="12.75" x14ac:dyDescent="0.2">
      <c r="AH1340" s="1"/>
    </row>
    <row r="1341" spans="34:34" ht="12.75" x14ac:dyDescent="0.2">
      <c r="AH1341" s="1"/>
    </row>
    <row r="1342" spans="34:34" ht="12.75" x14ac:dyDescent="0.2">
      <c r="AH1342" s="1"/>
    </row>
    <row r="1343" spans="34:34" ht="12.75" x14ac:dyDescent="0.2">
      <c r="AH1343" s="1"/>
    </row>
    <row r="1344" spans="34:34" ht="12.75" x14ac:dyDescent="0.2">
      <c r="AH1344" s="1"/>
    </row>
    <row r="1345" spans="34:34" ht="12.75" x14ac:dyDescent="0.2">
      <c r="AH1345" s="1"/>
    </row>
    <row r="1346" spans="34:34" ht="12.75" x14ac:dyDescent="0.2">
      <c r="AH1346" s="1"/>
    </row>
    <row r="1347" spans="34:34" ht="12.75" x14ac:dyDescent="0.2">
      <c r="AH1347" s="1"/>
    </row>
    <row r="1348" spans="34:34" ht="12.75" x14ac:dyDescent="0.2">
      <c r="AH1348" s="1"/>
    </row>
    <row r="1349" spans="34:34" ht="12.75" x14ac:dyDescent="0.2">
      <c r="AH1349" s="1"/>
    </row>
    <row r="1350" spans="34:34" ht="12.75" x14ac:dyDescent="0.2">
      <c r="AH1350" s="1"/>
    </row>
    <row r="1351" spans="34:34" ht="12.75" x14ac:dyDescent="0.2">
      <c r="AH1351" s="1"/>
    </row>
    <row r="1352" spans="34:34" ht="12.75" x14ac:dyDescent="0.2">
      <c r="AH1352" s="1"/>
    </row>
    <row r="1353" spans="34:34" ht="12.75" x14ac:dyDescent="0.2">
      <c r="AH1353" s="1"/>
    </row>
    <row r="1354" spans="34:34" ht="12.75" x14ac:dyDescent="0.2">
      <c r="AH1354" s="1"/>
    </row>
    <row r="1355" spans="34:34" ht="12.75" x14ac:dyDescent="0.2">
      <c r="AH1355" s="1"/>
    </row>
    <row r="1356" spans="34:34" ht="12.75" x14ac:dyDescent="0.2">
      <c r="AH1356" s="1"/>
    </row>
    <row r="1357" spans="34:34" ht="12.75" x14ac:dyDescent="0.2">
      <c r="AH1357" s="1"/>
    </row>
    <row r="1358" spans="34:34" ht="12.75" x14ac:dyDescent="0.2">
      <c r="AH1358" s="1"/>
    </row>
    <row r="1359" spans="34:34" ht="12.75" x14ac:dyDescent="0.2">
      <c r="AH1359" s="1"/>
    </row>
    <row r="1360" spans="34:34" ht="12.75" x14ac:dyDescent="0.2">
      <c r="AH1360" s="1"/>
    </row>
    <row r="1361" spans="34:34" ht="12.75" x14ac:dyDescent="0.2">
      <c r="AH1361" s="1"/>
    </row>
    <row r="1362" spans="34:34" ht="12.75" x14ac:dyDescent="0.2">
      <c r="AH1362" s="1"/>
    </row>
    <row r="1363" spans="34:34" ht="12.75" x14ac:dyDescent="0.2">
      <c r="AH1363" s="1"/>
    </row>
    <row r="1364" spans="34:34" ht="12.75" x14ac:dyDescent="0.2">
      <c r="AH1364" s="1"/>
    </row>
    <row r="1365" spans="34:34" ht="12.75" x14ac:dyDescent="0.2">
      <c r="AH1365" s="1"/>
    </row>
    <row r="1366" spans="34:34" ht="12.75" x14ac:dyDescent="0.2">
      <c r="AH1366" s="1"/>
    </row>
    <row r="1367" spans="34:34" ht="12.75" x14ac:dyDescent="0.2">
      <c r="AH1367" s="1"/>
    </row>
    <row r="1368" spans="34:34" ht="12.75" x14ac:dyDescent="0.2">
      <c r="AH1368" s="1"/>
    </row>
    <row r="1369" spans="34:34" ht="12.75" x14ac:dyDescent="0.2">
      <c r="AH1369" s="1"/>
    </row>
    <row r="1370" spans="34:34" ht="12.75" x14ac:dyDescent="0.2">
      <c r="AH1370" s="1"/>
    </row>
    <row r="1371" spans="34:34" ht="12.75" x14ac:dyDescent="0.2">
      <c r="AH1371" s="1"/>
    </row>
    <row r="1372" spans="34:34" ht="12.75" x14ac:dyDescent="0.2">
      <c r="AH1372" s="1"/>
    </row>
    <row r="1373" spans="34:34" ht="12.75" x14ac:dyDescent="0.2">
      <c r="AH1373" s="1"/>
    </row>
    <row r="1374" spans="34:34" ht="12.75" x14ac:dyDescent="0.2">
      <c r="AH1374" s="1"/>
    </row>
    <row r="1375" spans="34:34" ht="12.75" x14ac:dyDescent="0.2">
      <c r="AH1375" s="1"/>
    </row>
    <row r="1376" spans="34:34" ht="12.75" x14ac:dyDescent="0.2">
      <c r="AH1376" s="1"/>
    </row>
    <row r="1377" spans="34:34" ht="12.75" x14ac:dyDescent="0.2">
      <c r="AH1377" s="1"/>
    </row>
    <row r="1378" spans="34:34" ht="12.75" x14ac:dyDescent="0.2">
      <c r="AH1378" s="1"/>
    </row>
    <row r="1379" spans="34:34" ht="12.75" x14ac:dyDescent="0.2">
      <c r="AH1379" s="1"/>
    </row>
    <row r="1380" spans="34:34" ht="12.75" x14ac:dyDescent="0.2">
      <c r="AH1380" s="1"/>
    </row>
    <row r="1381" spans="34:34" ht="12.75" x14ac:dyDescent="0.2">
      <c r="AH1381" s="1"/>
    </row>
    <row r="1382" spans="34:34" ht="12.75" x14ac:dyDescent="0.2">
      <c r="AH1382" s="1"/>
    </row>
    <row r="1383" spans="34:34" ht="12.75" x14ac:dyDescent="0.2">
      <c r="AH1383" s="1"/>
    </row>
    <row r="1384" spans="34:34" ht="12.75" x14ac:dyDescent="0.2">
      <c r="AH1384" s="1"/>
    </row>
    <row r="1385" spans="34:34" ht="12.75" x14ac:dyDescent="0.2">
      <c r="AH1385" s="1"/>
    </row>
    <row r="1386" spans="34:34" ht="12.75" x14ac:dyDescent="0.2">
      <c r="AH1386" s="1"/>
    </row>
    <row r="1387" spans="34:34" ht="12.75" x14ac:dyDescent="0.2">
      <c r="AH1387" s="1"/>
    </row>
    <row r="1388" spans="34:34" ht="12.75" x14ac:dyDescent="0.2">
      <c r="AH1388" s="1"/>
    </row>
    <row r="1389" spans="34:34" ht="12.75" x14ac:dyDescent="0.2">
      <c r="AH1389" s="1"/>
    </row>
    <row r="1390" spans="34:34" ht="12.75" x14ac:dyDescent="0.2">
      <c r="AH1390" s="1"/>
    </row>
    <row r="1391" spans="34:34" ht="12.75" x14ac:dyDescent="0.2">
      <c r="AH1391" s="1"/>
    </row>
    <row r="1392" spans="34:34" ht="12.75" x14ac:dyDescent="0.2">
      <c r="AH1392" s="1"/>
    </row>
    <row r="1393" spans="34:34" ht="12.75" x14ac:dyDescent="0.2">
      <c r="AH1393" s="1"/>
    </row>
    <row r="1394" spans="34:34" ht="12.75" x14ac:dyDescent="0.2">
      <c r="AH1394" s="1"/>
    </row>
    <row r="1395" spans="34:34" ht="12.75" x14ac:dyDescent="0.2">
      <c r="AH1395" s="1"/>
    </row>
    <row r="1396" spans="34:34" ht="12.75" x14ac:dyDescent="0.2">
      <c r="AH1396" s="1"/>
    </row>
    <row r="1397" spans="34:34" ht="12.75" x14ac:dyDescent="0.2">
      <c r="AH1397" s="1"/>
    </row>
    <row r="1398" spans="34:34" ht="12.75" x14ac:dyDescent="0.2">
      <c r="AH1398" s="1"/>
    </row>
    <row r="1399" spans="34:34" ht="12.75" x14ac:dyDescent="0.2">
      <c r="AH1399" s="1"/>
    </row>
    <row r="1400" spans="34:34" ht="12.75" x14ac:dyDescent="0.2">
      <c r="AH1400" s="1"/>
    </row>
    <row r="1401" spans="34:34" ht="12.75" x14ac:dyDescent="0.2">
      <c r="AH1401" s="1"/>
    </row>
    <row r="1402" spans="34:34" ht="12.75" x14ac:dyDescent="0.2">
      <c r="AH1402" s="1"/>
    </row>
    <row r="1403" spans="34:34" ht="12.75" x14ac:dyDescent="0.2">
      <c r="AH1403" s="1"/>
    </row>
    <row r="1404" spans="34:34" ht="12.75" x14ac:dyDescent="0.2">
      <c r="AH1404" s="1"/>
    </row>
    <row r="1405" spans="34:34" ht="12.75" x14ac:dyDescent="0.2">
      <c r="AH1405" s="1"/>
    </row>
    <row r="1406" spans="34:34" ht="12.75" x14ac:dyDescent="0.2">
      <c r="AH1406" s="1"/>
    </row>
    <row r="1407" spans="34:34" ht="12.75" x14ac:dyDescent="0.2">
      <c r="AH1407" s="1"/>
    </row>
    <row r="1408" spans="34:34" ht="12.75" x14ac:dyDescent="0.2">
      <c r="AH1408" s="1"/>
    </row>
    <row r="1409" spans="34:34" ht="12.75" x14ac:dyDescent="0.2">
      <c r="AH1409" s="1"/>
    </row>
    <row r="1410" spans="34:34" ht="12.75" x14ac:dyDescent="0.2">
      <c r="AH1410" s="1"/>
    </row>
    <row r="1411" spans="34:34" ht="12.75" x14ac:dyDescent="0.2">
      <c r="AH1411" s="1"/>
    </row>
    <row r="1412" spans="34:34" ht="12.75" x14ac:dyDescent="0.2">
      <c r="AH1412" s="1"/>
    </row>
    <row r="1413" spans="34:34" ht="12.75" x14ac:dyDescent="0.2">
      <c r="AH1413" s="1"/>
    </row>
    <row r="1414" spans="34:34" ht="12.75" x14ac:dyDescent="0.2">
      <c r="AH1414" s="1"/>
    </row>
    <row r="1415" spans="34:34" ht="12.75" x14ac:dyDescent="0.2">
      <c r="AH1415" s="1"/>
    </row>
    <row r="1416" spans="34:34" ht="12.75" x14ac:dyDescent="0.2">
      <c r="AH1416" s="1"/>
    </row>
    <row r="1417" spans="34:34" ht="12.75" x14ac:dyDescent="0.2">
      <c r="AH1417" s="1"/>
    </row>
    <row r="1418" spans="34:34" ht="12.75" x14ac:dyDescent="0.2">
      <c r="AH1418" s="1"/>
    </row>
    <row r="1419" spans="34:34" ht="12.75" x14ac:dyDescent="0.2">
      <c r="AH1419" s="1"/>
    </row>
    <row r="1420" spans="34:34" ht="12.75" x14ac:dyDescent="0.2">
      <c r="AH1420" s="1"/>
    </row>
    <row r="1421" spans="34:34" ht="12.75" x14ac:dyDescent="0.2">
      <c r="AH1421" s="1"/>
    </row>
    <row r="1422" spans="34:34" ht="12.75" x14ac:dyDescent="0.2">
      <c r="AH1422" s="1"/>
    </row>
    <row r="1423" spans="34:34" ht="12.75" x14ac:dyDescent="0.2">
      <c r="AH1423" s="1"/>
    </row>
    <row r="1424" spans="34:34" ht="12.75" x14ac:dyDescent="0.2">
      <c r="AH1424" s="1"/>
    </row>
    <row r="1425" spans="34:34" ht="12.75" x14ac:dyDescent="0.2">
      <c r="AH1425" s="1"/>
    </row>
    <row r="1426" spans="34:34" ht="12.75" x14ac:dyDescent="0.2">
      <c r="AH1426" s="1"/>
    </row>
    <row r="1427" spans="34:34" ht="12.75" x14ac:dyDescent="0.2">
      <c r="AH1427" s="1"/>
    </row>
    <row r="1428" spans="34:34" ht="12.75" x14ac:dyDescent="0.2">
      <c r="AH1428" s="1"/>
    </row>
    <row r="1429" spans="34:34" ht="12.75" x14ac:dyDescent="0.2">
      <c r="AH1429" s="1"/>
    </row>
    <row r="1430" spans="34:34" ht="12.75" x14ac:dyDescent="0.2">
      <c r="AH1430" s="1"/>
    </row>
    <row r="1431" spans="34:34" ht="12.75" x14ac:dyDescent="0.2">
      <c r="AH1431" s="1"/>
    </row>
    <row r="1432" spans="34:34" ht="12.75" x14ac:dyDescent="0.2">
      <c r="AH1432" s="1"/>
    </row>
    <row r="1433" spans="34:34" ht="12.75" x14ac:dyDescent="0.2">
      <c r="AH1433" s="1"/>
    </row>
    <row r="1434" spans="34:34" ht="12.75" x14ac:dyDescent="0.2">
      <c r="AH1434" s="1"/>
    </row>
    <row r="1435" spans="34:34" ht="12.75" x14ac:dyDescent="0.2">
      <c r="AH1435" s="1"/>
    </row>
    <row r="1436" spans="34:34" ht="12.75" x14ac:dyDescent="0.2">
      <c r="AH1436" s="1"/>
    </row>
    <row r="1437" spans="34:34" ht="12.75" x14ac:dyDescent="0.2">
      <c r="AH1437" s="1"/>
    </row>
    <row r="1438" spans="34:34" ht="12.75" x14ac:dyDescent="0.2">
      <c r="AH1438" s="1"/>
    </row>
    <row r="1439" spans="34:34" ht="12.75" x14ac:dyDescent="0.2">
      <c r="AH1439" s="1"/>
    </row>
    <row r="1440" spans="34:34" ht="12.75" x14ac:dyDescent="0.2">
      <c r="AH1440" s="1"/>
    </row>
    <row r="1441" spans="34:34" ht="12.75" x14ac:dyDescent="0.2">
      <c r="AH1441" s="1"/>
    </row>
    <row r="1442" spans="34:34" ht="12.75" x14ac:dyDescent="0.2">
      <c r="AH1442" s="1"/>
    </row>
    <row r="1443" spans="34:34" ht="12.75" x14ac:dyDescent="0.2">
      <c r="AH1443" s="1"/>
    </row>
    <row r="1444" spans="34:34" ht="12.75" x14ac:dyDescent="0.2">
      <c r="AH1444" s="1"/>
    </row>
    <row r="1445" spans="34:34" ht="12.75" x14ac:dyDescent="0.2">
      <c r="AH1445" s="1"/>
    </row>
    <row r="1446" spans="34:34" ht="12.75" x14ac:dyDescent="0.2">
      <c r="AH1446" s="1"/>
    </row>
    <row r="1447" spans="34:34" ht="12.75" x14ac:dyDescent="0.2">
      <c r="AH1447" s="1"/>
    </row>
    <row r="1448" spans="34:34" ht="12.75" x14ac:dyDescent="0.2">
      <c r="AH1448" s="1"/>
    </row>
    <row r="1449" spans="34:34" ht="12.75" x14ac:dyDescent="0.2">
      <c r="AH1449" s="1"/>
    </row>
    <row r="1450" spans="34:34" ht="12.75" x14ac:dyDescent="0.2">
      <c r="AH1450" s="1"/>
    </row>
    <row r="1451" spans="34:34" ht="12.75" x14ac:dyDescent="0.2">
      <c r="AH1451" s="1"/>
    </row>
    <row r="1452" spans="34:34" ht="12.75" x14ac:dyDescent="0.2">
      <c r="AH1452" s="1"/>
    </row>
    <row r="1453" spans="34:34" ht="12.75" x14ac:dyDescent="0.2">
      <c r="AH1453" s="1"/>
    </row>
    <row r="1454" spans="34:34" ht="12.75" x14ac:dyDescent="0.2">
      <c r="AH1454" s="1"/>
    </row>
    <row r="1455" spans="34:34" ht="12.75" x14ac:dyDescent="0.2">
      <c r="AH1455" s="1"/>
    </row>
    <row r="1456" spans="34:34" ht="12.75" x14ac:dyDescent="0.2">
      <c r="AH1456" s="1"/>
    </row>
    <row r="1457" spans="34:34" ht="12.75" x14ac:dyDescent="0.2">
      <c r="AH1457" s="1"/>
    </row>
    <row r="1458" spans="34:34" ht="12.75" x14ac:dyDescent="0.2">
      <c r="AH1458" s="1"/>
    </row>
    <row r="1459" spans="34:34" ht="12.75" x14ac:dyDescent="0.2">
      <c r="AH1459" s="1"/>
    </row>
    <row r="1460" spans="34:34" ht="12.75" x14ac:dyDescent="0.2">
      <c r="AH1460" s="1"/>
    </row>
    <row r="1461" spans="34:34" ht="12.75" x14ac:dyDescent="0.2">
      <c r="AH1461" s="1"/>
    </row>
    <row r="1462" spans="34:34" ht="12.75" x14ac:dyDescent="0.2">
      <c r="AH1462" s="1"/>
    </row>
    <row r="1463" spans="34:34" ht="12.75" x14ac:dyDescent="0.2">
      <c r="AH1463" s="1"/>
    </row>
    <row r="1464" spans="34:34" ht="12.75" x14ac:dyDescent="0.2">
      <c r="AH1464" s="1"/>
    </row>
    <row r="1465" spans="34:34" ht="12.75" x14ac:dyDescent="0.2">
      <c r="AH1465" s="1"/>
    </row>
    <row r="1466" spans="34:34" ht="12.75" x14ac:dyDescent="0.2">
      <c r="AH1466" s="1"/>
    </row>
    <row r="1467" spans="34:34" ht="12.75" x14ac:dyDescent="0.2">
      <c r="AH1467" s="1"/>
    </row>
    <row r="1468" spans="34:34" ht="12.75" x14ac:dyDescent="0.2">
      <c r="AH1468" s="1"/>
    </row>
    <row r="1469" spans="34:34" ht="12.75" x14ac:dyDescent="0.2">
      <c r="AH1469" s="1"/>
    </row>
    <row r="1470" spans="34:34" ht="12.75" x14ac:dyDescent="0.2">
      <c r="AH1470" s="1"/>
    </row>
    <row r="1471" spans="34:34" ht="12.75" x14ac:dyDescent="0.2">
      <c r="AH1471" s="1"/>
    </row>
    <row r="1472" spans="34:34" ht="12.75" x14ac:dyDescent="0.2">
      <c r="AH1472" s="1"/>
    </row>
    <row r="1473" spans="34:34" ht="12.75" x14ac:dyDescent="0.2">
      <c r="AH1473" s="1"/>
    </row>
    <row r="1474" spans="34:34" ht="12.75" x14ac:dyDescent="0.2">
      <c r="AH1474" s="1"/>
    </row>
    <row r="1475" spans="34:34" ht="12.75" x14ac:dyDescent="0.2">
      <c r="AH1475" s="1"/>
    </row>
    <row r="1476" spans="34:34" ht="12.75" x14ac:dyDescent="0.2">
      <c r="AH1476" s="1"/>
    </row>
    <row r="1477" spans="34:34" ht="12.75" x14ac:dyDescent="0.2">
      <c r="AH1477" s="1"/>
    </row>
    <row r="1478" spans="34:34" ht="12.75" x14ac:dyDescent="0.2">
      <c r="AH1478" s="1"/>
    </row>
    <row r="1479" spans="34:34" ht="12.75" x14ac:dyDescent="0.2">
      <c r="AH1479" s="1"/>
    </row>
    <row r="1480" spans="34:34" ht="12.75" x14ac:dyDescent="0.2">
      <c r="AH1480" s="1"/>
    </row>
    <row r="1481" spans="34:34" ht="12.75" x14ac:dyDescent="0.2">
      <c r="AH1481" s="1"/>
    </row>
    <row r="1482" spans="34:34" ht="12.75" x14ac:dyDescent="0.2">
      <c r="AH1482" s="1"/>
    </row>
    <row r="1483" spans="34:34" ht="12.75" x14ac:dyDescent="0.2">
      <c r="AH1483" s="1"/>
    </row>
    <row r="1484" spans="34:34" ht="12.75" x14ac:dyDescent="0.2">
      <c r="AH1484" s="1"/>
    </row>
    <row r="1485" spans="34:34" ht="12.75" x14ac:dyDescent="0.2">
      <c r="AH1485" s="1"/>
    </row>
    <row r="1486" spans="34:34" ht="12.75" x14ac:dyDescent="0.2">
      <c r="AH1486" s="1"/>
    </row>
    <row r="1487" spans="34:34" ht="12.75" x14ac:dyDescent="0.2">
      <c r="AH1487" s="1"/>
    </row>
    <row r="1488" spans="34:34" ht="12.75" x14ac:dyDescent="0.2">
      <c r="AH1488" s="1"/>
    </row>
    <row r="1489" spans="34:34" ht="12.75" x14ac:dyDescent="0.2">
      <c r="AH1489" s="1"/>
    </row>
    <row r="1490" spans="34:34" ht="12.75" x14ac:dyDescent="0.2">
      <c r="AH1490" s="1"/>
    </row>
    <row r="1491" spans="34:34" ht="12.75" x14ac:dyDescent="0.2">
      <c r="AH1491" s="1"/>
    </row>
    <row r="1492" spans="34:34" ht="12.75" x14ac:dyDescent="0.2">
      <c r="AH1492" s="1"/>
    </row>
    <row r="1493" spans="34:34" ht="12.75" x14ac:dyDescent="0.2">
      <c r="AH1493" s="1"/>
    </row>
    <row r="1494" spans="34:34" ht="12.75" x14ac:dyDescent="0.2">
      <c r="AH1494" s="1"/>
    </row>
    <row r="1495" spans="34:34" ht="12.75" x14ac:dyDescent="0.2">
      <c r="AH1495" s="1"/>
    </row>
    <row r="1496" spans="34:34" ht="12.75" x14ac:dyDescent="0.2">
      <c r="AH1496" s="1"/>
    </row>
    <row r="1497" spans="34:34" ht="12.75" x14ac:dyDescent="0.2">
      <c r="AH1497" s="1"/>
    </row>
    <row r="1498" spans="34:34" ht="12.75" x14ac:dyDescent="0.2">
      <c r="AH1498" s="1"/>
    </row>
    <row r="1499" spans="34:34" ht="12.75" x14ac:dyDescent="0.2">
      <c r="AH1499" s="1"/>
    </row>
    <row r="1500" spans="34:34" ht="12.75" x14ac:dyDescent="0.2">
      <c r="AH1500" s="1"/>
    </row>
    <row r="1501" spans="34:34" ht="12.75" x14ac:dyDescent="0.2">
      <c r="AH1501" s="1"/>
    </row>
    <row r="1502" spans="34:34" ht="12.75" x14ac:dyDescent="0.2">
      <c r="AH1502" s="1"/>
    </row>
    <row r="1503" spans="34:34" ht="12.75" x14ac:dyDescent="0.2">
      <c r="AH1503" s="1"/>
    </row>
    <row r="1504" spans="34:34" ht="12.75" x14ac:dyDescent="0.2">
      <c r="AH1504" s="1"/>
    </row>
    <row r="1505" spans="34:34" ht="12.75" x14ac:dyDescent="0.2">
      <c r="AH1505" s="1"/>
    </row>
    <row r="1506" spans="34:34" ht="12.75" x14ac:dyDescent="0.2">
      <c r="AH1506" s="1"/>
    </row>
    <row r="1507" spans="34:34" ht="12.75" x14ac:dyDescent="0.2">
      <c r="AH1507" s="1"/>
    </row>
    <row r="1508" spans="34:34" ht="12.75" x14ac:dyDescent="0.2">
      <c r="AH1508" s="1"/>
    </row>
    <row r="1509" spans="34:34" ht="12.75" x14ac:dyDescent="0.2">
      <c r="AH1509" s="1"/>
    </row>
    <row r="1510" spans="34:34" ht="12.75" x14ac:dyDescent="0.2">
      <c r="AH1510" s="1"/>
    </row>
    <row r="1511" spans="34:34" ht="12.75" x14ac:dyDescent="0.2">
      <c r="AH1511" s="1"/>
    </row>
    <row r="1512" spans="34:34" ht="12.75" x14ac:dyDescent="0.2">
      <c r="AH1512" s="1"/>
    </row>
    <row r="1513" spans="34:34" ht="12.75" x14ac:dyDescent="0.2">
      <c r="AH1513" s="1"/>
    </row>
    <row r="1514" spans="34:34" ht="12.75" x14ac:dyDescent="0.2">
      <c r="AH1514" s="1"/>
    </row>
    <row r="1515" spans="34:34" ht="12.75" x14ac:dyDescent="0.2">
      <c r="AH1515" s="1"/>
    </row>
    <row r="1516" spans="34:34" ht="12.75" x14ac:dyDescent="0.2">
      <c r="AH1516" s="1"/>
    </row>
    <row r="1517" spans="34:34" ht="12.75" x14ac:dyDescent="0.2">
      <c r="AH1517" s="1"/>
    </row>
    <row r="1518" spans="34:34" ht="12.75" x14ac:dyDescent="0.2">
      <c r="AH1518" s="1"/>
    </row>
    <row r="1519" spans="34:34" ht="12.75" x14ac:dyDescent="0.2">
      <c r="AH1519" s="1"/>
    </row>
    <row r="1520" spans="34:34" ht="12.75" x14ac:dyDescent="0.2">
      <c r="AH1520" s="1"/>
    </row>
    <row r="1521" spans="34:34" ht="12.75" x14ac:dyDescent="0.2">
      <c r="AH1521" s="1"/>
    </row>
    <row r="1522" spans="34:34" ht="12.75" x14ac:dyDescent="0.2">
      <c r="AH1522" s="1"/>
    </row>
    <row r="1523" spans="34:34" ht="12.75" x14ac:dyDescent="0.2">
      <c r="AH1523" s="1"/>
    </row>
    <row r="1524" spans="34:34" ht="12.75" x14ac:dyDescent="0.2">
      <c r="AH1524" s="1"/>
    </row>
    <row r="1525" spans="34:34" ht="12.75" x14ac:dyDescent="0.2">
      <c r="AH1525" s="1"/>
    </row>
    <row r="1526" spans="34:34" ht="12.75" x14ac:dyDescent="0.2">
      <c r="AH1526" s="1"/>
    </row>
    <row r="1527" spans="34:34" ht="12.75" x14ac:dyDescent="0.2">
      <c r="AH1527" s="1"/>
    </row>
    <row r="1528" spans="34:34" ht="12.75" x14ac:dyDescent="0.2">
      <c r="AH1528" s="1"/>
    </row>
    <row r="1529" spans="34:34" ht="12.75" x14ac:dyDescent="0.2">
      <c r="AH1529" s="1"/>
    </row>
    <row r="1530" spans="34:34" ht="12.75" x14ac:dyDescent="0.2">
      <c r="AH1530" s="1"/>
    </row>
    <row r="1531" spans="34:34" ht="12.75" x14ac:dyDescent="0.2">
      <c r="AH1531" s="1"/>
    </row>
    <row r="1532" spans="34:34" ht="12.75" x14ac:dyDescent="0.2">
      <c r="AH1532" s="1"/>
    </row>
    <row r="1533" spans="34:34" ht="12.75" x14ac:dyDescent="0.2">
      <c r="AH1533" s="1"/>
    </row>
    <row r="1534" spans="34:34" ht="12.75" x14ac:dyDescent="0.2">
      <c r="AH1534" s="1"/>
    </row>
    <row r="1535" spans="34:34" ht="12.75" x14ac:dyDescent="0.2">
      <c r="AH1535" s="1"/>
    </row>
    <row r="1536" spans="34:34" ht="12.75" x14ac:dyDescent="0.2">
      <c r="AH1536" s="1"/>
    </row>
    <row r="1537" spans="34:34" ht="12.75" x14ac:dyDescent="0.2">
      <c r="AH1537" s="1"/>
    </row>
    <row r="1538" spans="34:34" ht="12.75" x14ac:dyDescent="0.2">
      <c r="AH1538" s="1"/>
    </row>
    <row r="1539" spans="34:34" ht="12.75" x14ac:dyDescent="0.2">
      <c r="AH1539" s="1"/>
    </row>
    <row r="1540" spans="34:34" ht="12.75" x14ac:dyDescent="0.2">
      <c r="AH1540" s="1"/>
    </row>
    <row r="1541" spans="34:34" ht="12.75" x14ac:dyDescent="0.2">
      <c r="AH1541" s="1"/>
    </row>
    <row r="1542" spans="34:34" ht="12.75" x14ac:dyDescent="0.2">
      <c r="AH1542" s="1"/>
    </row>
    <row r="1543" spans="34:34" ht="12.75" x14ac:dyDescent="0.2">
      <c r="AH1543" s="1"/>
    </row>
    <row r="1544" spans="34:34" ht="12.75" x14ac:dyDescent="0.2">
      <c r="AH1544" s="1"/>
    </row>
    <row r="1545" spans="34:34" ht="12.75" x14ac:dyDescent="0.2">
      <c r="AH1545" s="1"/>
    </row>
    <row r="1546" spans="34:34" ht="12.75" x14ac:dyDescent="0.2">
      <c r="AH1546" s="1"/>
    </row>
    <row r="1547" spans="34:34" ht="12.75" x14ac:dyDescent="0.2">
      <c r="AH1547" s="1"/>
    </row>
    <row r="1548" spans="34:34" ht="12.75" x14ac:dyDescent="0.2">
      <c r="AH1548" s="1"/>
    </row>
    <row r="1549" spans="34:34" ht="12.75" x14ac:dyDescent="0.2">
      <c r="AH1549" s="1"/>
    </row>
    <row r="1550" spans="34:34" ht="12.75" x14ac:dyDescent="0.2">
      <c r="AH1550" s="1"/>
    </row>
    <row r="1551" spans="34:34" ht="12.75" x14ac:dyDescent="0.2">
      <c r="AH1551" s="1"/>
    </row>
    <row r="1552" spans="34:34" ht="12.75" x14ac:dyDescent="0.2">
      <c r="AH1552" s="1"/>
    </row>
    <row r="1553" spans="34:34" ht="12.75" x14ac:dyDescent="0.2">
      <c r="AH1553" s="1"/>
    </row>
    <row r="1554" spans="34:34" ht="12.75" x14ac:dyDescent="0.2">
      <c r="AH1554" s="1"/>
    </row>
    <row r="1555" spans="34:34" ht="12.75" x14ac:dyDescent="0.2">
      <c r="AH1555" s="1"/>
    </row>
    <row r="1556" spans="34:34" ht="12.75" x14ac:dyDescent="0.2">
      <c r="AH1556" s="1"/>
    </row>
    <row r="1557" spans="34:34" ht="12.75" x14ac:dyDescent="0.2">
      <c r="AH1557" s="1"/>
    </row>
    <row r="1558" spans="34:34" ht="12.75" x14ac:dyDescent="0.2">
      <c r="AH1558" s="1"/>
    </row>
    <row r="1559" spans="34:34" ht="12.75" x14ac:dyDescent="0.2">
      <c r="AH1559" s="1"/>
    </row>
    <row r="1560" spans="34:34" ht="12.75" x14ac:dyDescent="0.2">
      <c r="AH1560" s="1"/>
    </row>
    <row r="1561" spans="34:34" ht="12.75" x14ac:dyDescent="0.2">
      <c r="AH1561" s="1"/>
    </row>
    <row r="1562" spans="34:34" ht="12.75" x14ac:dyDescent="0.2">
      <c r="AH1562" s="1"/>
    </row>
    <row r="1563" spans="34:34" ht="12.75" x14ac:dyDescent="0.2">
      <c r="AH1563" s="1"/>
    </row>
    <row r="1564" spans="34:34" ht="12.75" x14ac:dyDescent="0.2">
      <c r="AH1564" s="1"/>
    </row>
    <row r="1565" spans="34:34" ht="12.75" x14ac:dyDescent="0.2">
      <c r="AH1565" s="1"/>
    </row>
    <row r="1566" spans="34:34" ht="12.75" x14ac:dyDescent="0.2">
      <c r="AH1566" s="1"/>
    </row>
    <row r="1567" spans="34:34" ht="12.75" x14ac:dyDescent="0.2">
      <c r="AH1567" s="1"/>
    </row>
    <row r="1568" spans="34:34" ht="12.75" x14ac:dyDescent="0.2">
      <c r="AH1568" s="1"/>
    </row>
    <row r="1569" spans="34:34" ht="12.75" x14ac:dyDescent="0.2">
      <c r="AH1569" s="1"/>
    </row>
    <row r="1570" spans="34:34" ht="12.75" x14ac:dyDescent="0.2">
      <c r="AH1570" s="1"/>
    </row>
    <row r="1571" spans="34:34" ht="12.75" x14ac:dyDescent="0.2">
      <c r="AH1571" s="1"/>
    </row>
    <row r="1572" spans="34:34" ht="12.75" x14ac:dyDescent="0.2">
      <c r="AH1572" s="1"/>
    </row>
    <row r="1573" spans="34:34" ht="12.75" x14ac:dyDescent="0.2">
      <c r="AH1573" s="1"/>
    </row>
    <row r="1574" spans="34:34" ht="12.75" x14ac:dyDescent="0.2">
      <c r="AH1574" s="1"/>
    </row>
    <row r="1575" spans="34:34" ht="12.75" x14ac:dyDescent="0.2">
      <c r="AH1575" s="1"/>
    </row>
    <row r="1576" spans="34:34" ht="12.75" x14ac:dyDescent="0.2">
      <c r="AH1576" s="1"/>
    </row>
    <row r="1577" spans="34:34" ht="12.75" x14ac:dyDescent="0.2">
      <c r="AH1577" s="1"/>
    </row>
    <row r="1578" spans="34:34" ht="12.75" x14ac:dyDescent="0.2">
      <c r="AH1578" s="1"/>
    </row>
    <row r="1579" spans="34:34" ht="12.75" x14ac:dyDescent="0.2">
      <c r="AH1579" s="1"/>
    </row>
    <row r="1580" spans="34:34" ht="12.75" x14ac:dyDescent="0.2">
      <c r="AH1580" s="1"/>
    </row>
    <row r="1581" spans="34:34" ht="12.75" x14ac:dyDescent="0.2">
      <c r="AH1581" s="1"/>
    </row>
    <row r="1582" spans="34:34" ht="12.75" x14ac:dyDescent="0.2">
      <c r="AH1582" s="1"/>
    </row>
    <row r="1583" spans="34:34" ht="12.75" x14ac:dyDescent="0.2">
      <c r="AH1583" s="1"/>
    </row>
    <row r="1584" spans="34:34" ht="12.75" x14ac:dyDescent="0.2">
      <c r="AH1584" s="1"/>
    </row>
    <row r="1585" spans="34:34" ht="12.75" x14ac:dyDescent="0.2">
      <c r="AH1585" s="1"/>
    </row>
    <row r="1586" spans="34:34" ht="12.75" x14ac:dyDescent="0.2">
      <c r="AH1586" s="1"/>
    </row>
    <row r="1587" spans="34:34" ht="12.75" x14ac:dyDescent="0.2">
      <c r="AH1587" s="1"/>
    </row>
    <row r="1588" spans="34:34" ht="12.75" x14ac:dyDescent="0.2">
      <c r="AH1588" s="1"/>
    </row>
    <row r="1589" spans="34:34" ht="12.75" x14ac:dyDescent="0.2">
      <c r="AH1589" s="1"/>
    </row>
    <row r="1590" spans="34:34" ht="12.75" x14ac:dyDescent="0.2">
      <c r="AH1590" s="1"/>
    </row>
    <row r="1591" spans="34:34" ht="12.75" x14ac:dyDescent="0.2">
      <c r="AH1591" s="1"/>
    </row>
    <row r="1592" spans="34:34" ht="12.75" x14ac:dyDescent="0.2">
      <c r="AH1592" s="1"/>
    </row>
    <row r="1593" spans="34:34" ht="12.75" x14ac:dyDescent="0.2">
      <c r="AH1593" s="1"/>
    </row>
    <row r="1594" spans="34:34" ht="12.75" x14ac:dyDescent="0.2">
      <c r="AH1594" s="1"/>
    </row>
    <row r="1595" spans="34:34" ht="12.75" x14ac:dyDescent="0.2">
      <c r="AH1595" s="1"/>
    </row>
    <row r="1596" spans="34:34" ht="12.75" x14ac:dyDescent="0.2">
      <c r="AH1596" s="1"/>
    </row>
    <row r="1597" spans="34:34" ht="12.75" x14ac:dyDescent="0.2">
      <c r="AH1597" s="1"/>
    </row>
    <row r="1598" spans="34:34" ht="12.75" x14ac:dyDescent="0.2">
      <c r="AH1598" s="1"/>
    </row>
    <row r="1599" spans="34:34" ht="12.75" x14ac:dyDescent="0.2">
      <c r="AH1599" s="1"/>
    </row>
    <row r="1600" spans="34:34" ht="12.75" x14ac:dyDescent="0.2">
      <c r="AH1600" s="1"/>
    </row>
    <row r="1601" spans="34:34" ht="12.75" x14ac:dyDescent="0.2">
      <c r="AH1601" s="1"/>
    </row>
    <row r="1602" spans="34:34" ht="12.75" x14ac:dyDescent="0.2">
      <c r="AH1602" s="1"/>
    </row>
    <row r="1603" spans="34:34" ht="12.75" x14ac:dyDescent="0.2">
      <c r="AH1603" s="1"/>
    </row>
    <row r="1604" spans="34:34" ht="12.75" x14ac:dyDescent="0.2">
      <c r="AH1604" s="1"/>
    </row>
    <row r="1605" spans="34:34" ht="12.75" x14ac:dyDescent="0.2">
      <c r="AH1605" s="1"/>
    </row>
    <row r="1606" spans="34:34" ht="12.75" x14ac:dyDescent="0.2">
      <c r="AH1606" s="1"/>
    </row>
    <row r="1607" spans="34:34" ht="12.75" x14ac:dyDescent="0.2">
      <c r="AH1607" s="1"/>
    </row>
    <row r="1608" spans="34:34" ht="12.75" x14ac:dyDescent="0.2">
      <c r="AH1608" s="1"/>
    </row>
    <row r="1609" spans="34:34" ht="12.75" x14ac:dyDescent="0.2">
      <c r="AH1609" s="1"/>
    </row>
    <row r="1610" spans="34:34" ht="12.75" x14ac:dyDescent="0.2">
      <c r="AH1610" s="1"/>
    </row>
    <row r="1611" spans="34:34" ht="12.75" x14ac:dyDescent="0.2">
      <c r="AH1611" s="1"/>
    </row>
    <row r="1612" spans="34:34" ht="12.75" x14ac:dyDescent="0.2">
      <c r="AH1612" s="1"/>
    </row>
    <row r="1613" spans="34:34" ht="12.75" x14ac:dyDescent="0.2">
      <c r="AH1613" s="1"/>
    </row>
    <row r="1614" spans="34:34" ht="12.75" x14ac:dyDescent="0.2">
      <c r="AH1614" s="1"/>
    </row>
    <row r="1615" spans="34:34" ht="12.75" x14ac:dyDescent="0.2">
      <c r="AH1615" s="1"/>
    </row>
    <row r="1616" spans="34:34" ht="12.75" x14ac:dyDescent="0.2">
      <c r="AH1616" s="1"/>
    </row>
    <row r="1617" spans="34:34" ht="12.75" x14ac:dyDescent="0.2">
      <c r="AH1617" s="1"/>
    </row>
    <row r="1618" spans="34:34" ht="12.75" x14ac:dyDescent="0.2">
      <c r="AH1618" s="1"/>
    </row>
    <row r="1619" spans="34:34" ht="12.75" x14ac:dyDescent="0.2">
      <c r="AH1619" s="1"/>
    </row>
    <row r="1620" spans="34:34" ht="12.75" x14ac:dyDescent="0.2">
      <c r="AH1620" s="1"/>
    </row>
    <row r="1621" spans="34:34" ht="12.75" x14ac:dyDescent="0.2">
      <c r="AH1621" s="1"/>
    </row>
    <row r="1622" spans="34:34" ht="12.75" x14ac:dyDescent="0.2">
      <c r="AH1622" s="1"/>
    </row>
    <row r="1623" spans="34:34" ht="12.75" x14ac:dyDescent="0.2">
      <c r="AH1623" s="1"/>
    </row>
    <row r="1624" spans="34:34" ht="12.75" x14ac:dyDescent="0.2">
      <c r="AH1624" s="1"/>
    </row>
    <row r="1625" spans="34:34" ht="12.75" x14ac:dyDescent="0.2">
      <c r="AH1625" s="1"/>
    </row>
    <row r="1626" spans="34:34" ht="12.75" x14ac:dyDescent="0.2">
      <c r="AH1626" s="1"/>
    </row>
    <row r="1627" spans="34:34" ht="12.75" x14ac:dyDescent="0.2">
      <c r="AH1627" s="1"/>
    </row>
    <row r="1628" spans="34:34" ht="12.75" x14ac:dyDescent="0.2">
      <c r="AH1628" s="1"/>
    </row>
    <row r="1629" spans="34:34" ht="12.75" x14ac:dyDescent="0.2">
      <c r="AH1629" s="1"/>
    </row>
    <row r="1630" spans="34:34" ht="12.75" x14ac:dyDescent="0.2">
      <c r="AH1630" s="1"/>
    </row>
    <row r="1631" spans="34:34" ht="12.75" x14ac:dyDescent="0.2">
      <c r="AH1631" s="1"/>
    </row>
    <row r="1632" spans="34:34" ht="12.75" x14ac:dyDescent="0.2">
      <c r="AH1632" s="1"/>
    </row>
    <row r="1633" spans="34:34" ht="12.75" x14ac:dyDescent="0.2">
      <c r="AH1633" s="1"/>
    </row>
    <row r="1634" spans="34:34" ht="12.75" x14ac:dyDescent="0.2">
      <c r="AH1634" s="1"/>
    </row>
    <row r="1635" spans="34:34" ht="12.75" x14ac:dyDescent="0.2">
      <c r="AH1635" s="1"/>
    </row>
    <row r="1636" spans="34:34" ht="12.75" x14ac:dyDescent="0.2">
      <c r="AH1636" s="1"/>
    </row>
    <row r="1637" spans="34:34" ht="12.75" x14ac:dyDescent="0.2">
      <c r="AH1637" s="1"/>
    </row>
    <row r="1638" spans="34:34" ht="12.75" x14ac:dyDescent="0.2">
      <c r="AH1638" s="1"/>
    </row>
    <row r="1639" spans="34:34" ht="12.75" x14ac:dyDescent="0.2">
      <c r="AH1639" s="1"/>
    </row>
    <row r="1640" spans="34:34" ht="12.75" x14ac:dyDescent="0.2">
      <c r="AH1640" s="1"/>
    </row>
    <row r="1641" spans="34:34" ht="12.75" x14ac:dyDescent="0.2">
      <c r="AH1641" s="1"/>
    </row>
    <row r="1642" spans="34:34" ht="12.75" x14ac:dyDescent="0.2">
      <c r="AH1642" s="1"/>
    </row>
    <row r="1643" spans="34:34" ht="12.75" x14ac:dyDescent="0.2">
      <c r="AH1643" s="1"/>
    </row>
    <row r="1644" spans="34:34" ht="12.75" x14ac:dyDescent="0.2">
      <c r="AH1644" s="1"/>
    </row>
    <row r="1645" spans="34:34" ht="12.75" x14ac:dyDescent="0.2">
      <c r="AH1645" s="1"/>
    </row>
    <row r="1646" spans="34:34" ht="12.75" x14ac:dyDescent="0.2">
      <c r="AH1646" s="1"/>
    </row>
    <row r="1647" spans="34:34" ht="12.75" x14ac:dyDescent="0.2">
      <c r="AH1647" s="1"/>
    </row>
    <row r="1648" spans="34:34" ht="12.75" x14ac:dyDescent="0.2">
      <c r="AH1648" s="1"/>
    </row>
    <row r="1649" spans="34:34" ht="12.75" x14ac:dyDescent="0.2">
      <c r="AH1649" s="1"/>
    </row>
    <row r="1650" spans="34:34" ht="12.75" x14ac:dyDescent="0.2">
      <c r="AH1650" s="1"/>
    </row>
    <row r="1651" spans="34:34" ht="12.75" x14ac:dyDescent="0.2">
      <c r="AH1651" s="1"/>
    </row>
    <row r="1652" spans="34:34" ht="12.75" x14ac:dyDescent="0.2">
      <c r="AH1652" s="1"/>
    </row>
    <row r="1653" spans="34:34" ht="12.75" x14ac:dyDescent="0.2">
      <c r="AH1653" s="1"/>
    </row>
    <row r="1654" spans="34:34" ht="12.75" x14ac:dyDescent="0.2">
      <c r="AH1654" s="1"/>
    </row>
    <row r="1655" spans="34:34" ht="12.75" x14ac:dyDescent="0.2">
      <c r="AH1655" s="1"/>
    </row>
    <row r="1656" spans="34:34" ht="12.75" x14ac:dyDescent="0.2">
      <c r="AH1656" s="1"/>
    </row>
    <row r="1657" spans="34:34" ht="12.75" x14ac:dyDescent="0.2">
      <c r="AH1657" s="1"/>
    </row>
    <row r="1658" spans="34:34" ht="12.75" x14ac:dyDescent="0.2">
      <c r="AH1658" s="1"/>
    </row>
    <row r="1659" spans="34:34" ht="12.75" x14ac:dyDescent="0.2">
      <c r="AH1659" s="1"/>
    </row>
    <row r="1660" spans="34:34" ht="12.75" x14ac:dyDescent="0.2">
      <c r="AH1660" s="1"/>
    </row>
    <row r="1661" spans="34:34" ht="12.75" x14ac:dyDescent="0.2">
      <c r="AH1661" s="1"/>
    </row>
    <row r="1662" spans="34:34" ht="12.75" x14ac:dyDescent="0.2">
      <c r="AH1662" s="1"/>
    </row>
    <row r="1663" spans="34:34" ht="12.75" x14ac:dyDescent="0.2">
      <c r="AH1663" s="1"/>
    </row>
    <row r="1664" spans="34:34" ht="12.75" x14ac:dyDescent="0.2">
      <c r="AH1664" s="1"/>
    </row>
    <row r="1665" spans="34:34" ht="12.75" x14ac:dyDescent="0.2">
      <c r="AH1665" s="1"/>
    </row>
    <row r="1666" spans="34:34" ht="12.75" x14ac:dyDescent="0.2">
      <c r="AH1666" s="1" t="str">
        <f ca="1">AH1200</f>
        <v/>
      </c>
    </row>
    <row r="1667" spans="34:34" ht="12.75" x14ac:dyDescent="0.2">
      <c r="AH1667" s="1"/>
    </row>
    <row r="1668" spans="34:34" ht="12.75" x14ac:dyDescent="0.2">
      <c r="AH1668" s="1"/>
    </row>
    <row r="1669" spans="34:34" ht="12.75" x14ac:dyDescent="0.2">
      <c r="AH1669" s="1"/>
    </row>
    <row r="1670" spans="34:34" ht="12.75" x14ac:dyDescent="0.2">
      <c r="AH1670" s="1"/>
    </row>
    <row r="1671" spans="34:34" ht="12.75" x14ac:dyDescent="0.2">
      <c r="AH1671" s="1"/>
    </row>
    <row r="1672" spans="34:34" ht="12.75" x14ac:dyDescent="0.2">
      <c r="AH1672" s="1"/>
    </row>
    <row r="1673" spans="34:34" ht="12.75" x14ac:dyDescent="0.2">
      <c r="AH1673" s="1"/>
    </row>
  </sheetData>
  <mergeCells count="28">
    <mergeCell ref="U28:V28"/>
    <mergeCell ref="U30:V30"/>
    <mergeCell ref="U5:W5"/>
    <mergeCell ref="U6:W8"/>
    <mergeCell ref="U9:V9"/>
    <mergeCell ref="U12:W13"/>
    <mergeCell ref="U14:W14"/>
    <mergeCell ref="U15:W15"/>
    <mergeCell ref="U17:W17"/>
    <mergeCell ref="V18:W18"/>
    <mergeCell ref="U19:W20"/>
    <mergeCell ref="U21:W22"/>
    <mergeCell ref="U23:W23"/>
    <mergeCell ref="U27:V27"/>
    <mergeCell ref="AE14:AG14"/>
    <mergeCell ref="AE15:AG15"/>
    <mergeCell ref="A1:G1"/>
    <mergeCell ref="H1:M1"/>
    <mergeCell ref="N1:Q1"/>
    <mergeCell ref="U1:W1"/>
    <mergeCell ref="U2:W2"/>
    <mergeCell ref="U3:W3"/>
    <mergeCell ref="U4:W4"/>
    <mergeCell ref="AE1:AG3"/>
    <mergeCell ref="AE4:AG6"/>
    <mergeCell ref="AE7:AG11"/>
    <mergeCell ref="AE12:AG12"/>
    <mergeCell ref="AE13:A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6 спец.</vt:lpstr>
      <vt:lpstr>6 спец обр</vt:lpstr>
      <vt:lpstr>Система</vt:lpstr>
      <vt:lpstr>System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Довбенчак</dc:creator>
  <cp:lastModifiedBy>Dascha</cp:lastModifiedBy>
  <cp:lastPrinted>2023-08-17T11:20:38Z</cp:lastPrinted>
  <dcterms:created xsi:type="dcterms:W3CDTF">2023-04-15T06:11:45Z</dcterms:created>
  <dcterms:modified xsi:type="dcterms:W3CDTF">2025-07-17T13:40:57Z</dcterms:modified>
</cp:coreProperties>
</file>